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Ian\Documents\My IAQG\Projects\Remote Audit\RA WG Documents\"/>
    </mc:Choice>
  </mc:AlternateContent>
  <xr:revisionPtr revIDLastSave="0" documentId="13_ncr:1_{6DECED62-D8B0-4898-92E7-849077B4DC08}" xr6:coauthVersionLast="46" xr6:coauthVersionMax="46" xr10:uidLastSave="{00000000-0000-0000-0000-000000000000}"/>
  <bookViews>
    <workbookView xWindow="-118" yWindow="-118" windowWidth="25370" windowHeight="13929" xr2:uid="{52E34613-2BBC-4A84-B188-6E7595A025F0}"/>
  </bookViews>
  <sheets>
    <sheet name="Remote Audit Data Collection" sheetId="1" r:id="rId1"/>
    <sheet name="Audit Capability Assessment" sheetId="2" r:id="rId2"/>
    <sheet name="Information" sheetId="4" r:id="rId3"/>
    <sheet name="Data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2" l="1"/>
  <c r="P33" i="2" l="1"/>
  <c r="P34" i="2"/>
  <c r="P35" i="2"/>
  <c r="P36" i="2"/>
  <c r="P37" i="2"/>
  <c r="P38" i="2"/>
  <c r="P32" i="2"/>
  <c r="P22" i="2"/>
  <c r="P23" i="2"/>
  <c r="P24" i="2"/>
  <c r="P25" i="2"/>
  <c r="P26" i="2"/>
  <c r="P27" i="2"/>
  <c r="P28" i="2"/>
  <c r="P29" i="2"/>
  <c r="P30" i="2"/>
  <c r="P21" i="2"/>
  <c r="N33" i="2"/>
  <c r="N34" i="2"/>
  <c r="N35" i="2"/>
  <c r="N36" i="2"/>
  <c r="N37" i="2"/>
  <c r="N38" i="2"/>
  <c r="N32" i="2"/>
  <c r="N22" i="2"/>
  <c r="N23" i="2"/>
  <c r="N24" i="2"/>
  <c r="N25" i="2"/>
  <c r="N26" i="2"/>
  <c r="N27" i="2"/>
  <c r="N28" i="2"/>
  <c r="N29" i="2"/>
  <c r="N30" i="2"/>
  <c r="N21" i="2"/>
  <c r="I33" i="2"/>
  <c r="I34" i="2"/>
  <c r="I35" i="2"/>
  <c r="I36" i="2"/>
  <c r="I37" i="2"/>
  <c r="I38" i="2"/>
  <c r="I32" i="2"/>
  <c r="I22" i="2"/>
  <c r="I23" i="2"/>
  <c r="I24" i="2"/>
  <c r="I25" i="2"/>
  <c r="I26" i="2"/>
  <c r="I27" i="2"/>
  <c r="I28" i="2"/>
  <c r="I29" i="2"/>
  <c r="I30" i="2"/>
  <c r="I21" i="2"/>
  <c r="G33" i="2"/>
  <c r="G34" i="2"/>
  <c r="G35" i="2"/>
  <c r="G36" i="2"/>
  <c r="G37" i="2"/>
  <c r="G38" i="2"/>
  <c r="G32" i="2"/>
  <c r="G22" i="2"/>
  <c r="G23" i="2"/>
  <c r="G24" i="2"/>
  <c r="G25" i="2"/>
  <c r="G26" i="2"/>
  <c r="G27" i="2"/>
  <c r="G28" i="2"/>
  <c r="G29" i="2"/>
  <c r="G30" i="2"/>
  <c r="G21" i="2"/>
  <c r="R33" i="2"/>
  <c r="R34" i="2"/>
  <c r="R35" i="2"/>
  <c r="R36" i="2"/>
  <c r="R37" i="2"/>
  <c r="R38" i="2"/>
  <c r="R32" i="2"/>
  <c r="R22" i="2"/>
  <c r="R23" i="2"/>
  <c r="R24" i="2"/>
  <c r="R25" i="2"/>
  <c r="R26" i="2"/>
  <c r="R27" i="2"/>
  <c r="R28" i="2"/>
  <c r="R29" i="2"/>
  <c r="R30" i="2"/>
  <c r="H17" i="2"/>
  <c r="H16" i="2"/>
  <c r="H15" i="2"/>
  <c r="B22" i="3" l="1"/>
  <c r="M14" i="2" l="1"/>
  <c r="C36" i="1" s="1"/>
  <c r="J30" i="2"/>
  <c r="K30" i="2" s="1"/>
  <c r="Q30" i="2"/>
  <c r="Q29" i="2"/>
  <c r="J29" i="2"/>
  <c r="K29" i="2" s="1"/>
  <c r="Q38" i="2" l="1"/>
  <c r="Q37" i="2"/>
  <c r="Q34" i="2"/>
  <c r="Q33" i="2"/>
  <c r="J36" i="2" l="1"/>
  <c r="K36" i="2" s="1"/>
  <c r="Q36" i="2"/>
  <c r="Q35" i="2"/>
  <c r="J21" i="2"/>
  <c r="K21" i="2" s="1"/>
  <c r="J22" i="2"/>
  <c r="K22" i="2" s="1"/>
  <c r="J23" i="2"/>
  <c r="K23" i="2" s="1"/>
  <c r="J25" i="2"/>
  <c r="K25" i="2" s="1"/>
  <c r="J26" i="2"/>
  <c r="K26" i="2" s="1"/>
  <c r="J27" i="2"/>
  <c r="K27" i="2" s="1"/>
  <c r="Q21" i="2"/>
  <c r="R21" i="2" s="1"/>
  <c r="Q22" i="2"/>
  <c r="Q23" i="2"/>
  <c r="Q24" i="2"/>
  <c r="Q25" i="2"/>
  <c r="Q26" i="2"/>
  <c r="Q27" i="2"/>
  <c r="Q28" i="2"/>
  <c r="Q32" i="2"/>
  <c r="J37" i="2"/>
  <c r="K37" i="2" s="1"/>
  <c r="J33" i="2"/>
  <c r="K33" i="2" s="1"/>
  <c r="J35" i="2"/>
  <c r="K35" i="2" s="1"/>
  <c r="J32" i="2"/>
  <c r="K32" i="2" s="1"/>
  <c r="J34" i="2"/>
  <c r="K34" i="2" s="1"/>
  <c r="J38" i="2"/>
  <c r="K38" i="2" s="1"/>
  <c r="J24" i="2"/>
  <c r="K24" i="2" s="1"/>
  <c r="J28" i="2"/>
  <c r="K28" i="2" s="1"/>
  <c r="B27" i="3" l="1"/>
  <c r="C28" i="3" s="1"/>
  <c r="B33" i="3"/>
  <c r="B32" i="3"/>
  <c r="B26" i="3"/>
  <c r="C34" i="3" l="1"/>
  <c r="C38" i="1" s="1"/>
  <c r="C37" i="1"/>
  <c r="E10" i="2" l="1"/>
  <c r="E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Ian Folland</author>
  </authors>
  <commentList>
    <comment ref="B9" authorId="0" shapeId="0" xr:uid="{C7820B6B-448F-47CA-A143-5599E438AA17}">
      <text>
        <r>
          <rPr>
            <b/>
            <sz val="9"/>
            <color indexed="81"/>
            <rFont val="Tahoma"/>
            <family val="2"/>
          </rPr>
          <t xml:space="preserve">IAQG OPMT:
</t>
        </r>
        <r>
          <rPr>
            <sz val="9"/>
            <color indexed="81"/>
            <rFont val="Tahoma"/>
            <family val="2"/>
          </rPr>
          <t>This field the date the RAFA is started to be completed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45" authorId="0" shapeId="0" xr:uid="{9D603E9D-E4F7-4520-AE1F-C5D80D560798}">
      <text>
        <r>
          <rPr>
            <b/>
            <sz val="9"/>
            <color indexed="81"/>
            <rFont val="Tahoma"/>
            <family val="2"/>
          </rPr>
          <t xml:space="preserve">IAQG OPMT:
</t>
        </r>
        <r>
          <rPr>
            <sz val="9"/>
            <color indexed="81"/>
            <rFont val="Tahoma"/>
            <family val="2"/>
          </rPr>
          <t>This field is the date the RAFA has been fully completed and the final conclusion made</t>
        </r>
      </text>
    </comment>
  </commentList>
</comments>
</file>

<file path=xl/sharedStrings.xml><?xml version="1.0" encoding="utf-8"?>
<sst xmlns="http://schemas.openxmlformats.org/spreadsheetml/2006/main" count="177" uniqueCount="125">
  <si>
    <t>NUMBER</t>
  </si>
  <si>
    <t>PROCESS STEP</t>
  </si>
  <si>
    <t>CAPABILITY REQUIREMNT</t>
  </si>
  <si>
    <t>IDENTIFIED ISSUE</t>
  </si>
  <si>
    <t>ACTION(S) TO MITIGATE ISSUE</t>
  </si>
  <si>
    <t>LIKELIHOOD
OF OCCURANCE</t>
  </si>
  <si>
    <t>Low</t>
  </si>
  <si>
    <t>Medium</t>
  </si>
  <si>
    <t>High</t>
  </si>
  <si>
    <t>REVISED
LIKELIHOOD OF OCCURANCE</t>
  </si>
  <si>
    <t>REVISED
CAPABILITY RATING</t>
  </si>
  <si>
    <t>CAP RATING</t>
  </si>
  <si>
    <t>LIK RATING</t>
  </si>
  <si>
    <t>SCORE</t>
  </si>
  <si>
    <t>RCAP RATING</t>
  </si>
  <si>
    <t>RLIK RATING</t>
  </si>
  <si>
    <t>RSCORE</t>
  </si>
  <si>
    <t>Assess Capability</t>
  </si>
  <si>
    <t xml:space="preserve">Organization not able to accept a remote or partial remote audit(s)?  </t>
  </si>
  <si>
    <t>Organization not able to accept a remote or partial remote audit(s) inside their security perimeter / firewall</t>
  </si>
  <si>
    <t>Organization has the ability to support a remote audit</t>
  </si>
  <si>
    <t>Organization does not have the network infrastructure to support a remote audit</t>
  </si>
  <si>
    <t>Organization does not have the technical capability to support a remote audit</t>
  </si>
  <si>
    <t>The organization has special security or confidentiality requirements that prevent the sharing of essential information by ICT</t>
  </si>
  <si>
    <t>The organization does not have the capability to sharing documents, records or other information using the ICT and has to transmit information to the audit team?</t>
  </si>
  <si>
    <t>The organization does not have a secure means of sharing for any documents, records or other information that is required for the audit?</t>
  </si>
  <si>
    <t>Not all processes, activities, information or documentation can be shared using ICT or sharing technologies</t>
  </si>
  <si>
    <t>Assess Operational Status</t>
  </si>
  <si>
    <t xml:space="preserve">The organization is not functioning sufficiently to support the audit </t>
  </si>
  <si>
    <t>The operational status of the organization prevents the audit covering the required scope</t>
  </si>
  <si>
    <t>The organization is not able to ship products or perform the services defined within the current or requested scope of certification</t>
  </si>
  <si>
    <t>The organization is operating with concessions or deviations to customer requirements that effect the scope of the audit</t>
  </si>
  <si>
    <t>The organization is using alternative or temporary manufacturing, MRO, service, and/or distribution sites or processes that effect the ability to audit the required scope</t>
  </si>
  <si>
    <t>Audit cannot be conducted on-site</t>
  </si>
  <si>
    <t>Not Yet Completed</t>
  </si>
  <si>
    <t>Why is the audit being requested?</t>
  </si>
  <si>
    <t>What type of audit is required?</t>
  </si>
  <si>
    <t>What is the scope of the audit?</t>
  </si>
  <si>
    <t>What is the objective of the audit?</t>
  </si>
  <si>
    <t>Special Audit - Decrease of Technical or Geographic Scope</t>
  </si>
  <si>
    <t>Special Audit - Increase of Technical or Geographic Scope</t>
  </si>
  <si>
    <t>How many sites are to be included in the scope of the audit?</t>
  </si>
  <si>
    <t xml:space="preserve">What processes or activities are carried in a virtual or remote environment? </t>
  </si>
  <si>
    <t xml:space="preserve">Provide details of any previous audit that has been carried out on-site for the same or similar scope? </t>
  </si>
  <si>
    <t>What other relevant information exists?</t>
  </si>
  <si>
    <t>What evidence exists that indicates a remote audit cannot be carried out or may be unable to fully achieve the requirements of the audit?</t>
  </si>
  <si>
    <t>Why does the audit require to be carried out remotely or part remotely (&gt;30% Remote)?</t>
  </si>
  <si>
    <t>Remote Audit Data Collection Sheet</t>
  </si>
  <si>
    <t>What is the Audit Capability Rating BEFORE mitigation actions have been put in place</t>
  </si>
  <si>
    <t>What is the Audit Capability Rating AFTER mitigation actions have been put in place</t>
  </si>
  <si>
    <t>Conclusion:</t>
  </si>
  <si>
    <t>A remote audit can go ahead</t>
  </si>
  <si>
    <t>A remote audit cannot go ahead</t>
  </si>
  <si>
    <t>To Be Determined</t>
  </si>
  <si>
    <t>Completed by:</t>
  </si>
  <si>
    <t>Job Title:</t>
  </si>
  <si>
    <t>Contact E-mail:</t>
  </si>
  <si>
    <t>Contact telephone:</t>
  </si>
  <si>
    <t>General Information</t>
  </si>
  <si>
    <t>Who has requested a remote audit be conducted?</t>
  </si>
  <si>
    <t>Remote Audit Capability Assessment</t>
  </si>
  <si>
    <t>EFFECT ON REMOTE AUDIT CAPABILITY</t>
  </si>
  <si>
    <t>REVISED EFFECT ON REMOTE AUDIT CAPABILITY</t>
  </si>
  <si>
    <t>REMOTE AUDIT CAPABILITY
RATING</t>
  </si>
  <si>
    <t>Process owners and other key personnel are not available for the audit.</t>
  </si>
  <si>
    <t>How many personnel are working remotely?</t>
  </si>
  <si>
    <t>There are significant performance concerns to be addressed during the audit?</t>
  </si>
  <si>
    <t>Overall Remote Audit Capability Rating AFTER Mitigation</t>
  </si>
  <si>
    <t>Overall Remote Audit Capability Rating BEFORE Mitigation</t>
  </si>
  <si>
    <t>Overall Before Mitigation</t>
  </si>
  <si>
    <t>Result</t>
  </si>
  <si>
    <t>Overall After Mitigation</t>
  </si>
  <si>
    <t>Remote Audit Feasibility Assessment Summary</t>
  </si>
  <si>
    <t>?</t>
  </si>
  <si>
    <t>No</t>
  </si>
  <si>
    <t>Yes</t>
  </si>
  <si>
    <t>Date of RAFA Completion:</t>
  </si>
  <si>
    <t>Certification Body Name:</t>
  </si>
  <si>
    <t>Remote Audit Feasibility Assessment (RAFA)</t>
  </si>
  <si>
    <t>The operational status of the organization supports the conduct of an audit for the required scope</t>
  </si>
  <si>
    <t>Response</t>
  </si>
  <si>
    <t>Name of the Client or Organization:</t>
  </si>
  <si>
    <t>Applicable AQMS Standard(s) (9100, 9110, 9120):</t>
  </si>
  <si>
    <t>Reference Number (if applicable):</t>
  </si>
  <si>
    <t>Information about the Proposed ICT Audit</t>
  </si>
  <si>
    <t>Of the sites identifed, how many sites are virtual sites?</t>
  </si>
  <si>
    <t>Do the mitigating actions ensure ALL the requirements of the audit can be fully met and sufficient objective evidence will be available for a certification decision?</t>
  </si>
  <si>
    <t>Based on the results of the Audit Capability Assessment and the Remote Audit Data Collection Sheet:</t>
  </si>
  <si>
    <t>Live video interviews with all auditees (including process owners) is not possible.</t>
  </si>
  <si>
    <t>Live video auditing of facilities for product and/or service realization is not possible</t>
  </si>
  <si>
    <t>What are scopes of activity (processes including special processes and/or activities) performed at each site? (Include support processes and any activities that are required to be conducted on site)</t>
  </si>
  <si>
    <t>Acceptable</t>
  </si>
  <si>
    <t>Unacceptable</t>
  </si>
  <si>
    <t>Not Rated</t>
  </si>
  <si>
    <t>Initial Certification Audit (Stage 1 and Stage 2)</t>
  </si>
  <si>
    <t>There are other restrictions that would prevent an on-site audit</t>
  </si>
  <si>
    <t>True</t>
  </si>
  <si>
    <t>False</t>
  </si>
  <si>
    <t>EVIDENCE AND JUSTIFICATION</t>
  </si>
  <si>
    <t>ELIGIBILITY CRITERIA</t>
  </si>
  <si>
    <t>Eligible</t>
  </si>
  <si>
    <t>On-Site Eligibility:</t>
  </si>
  <si>
    <t>CRITERIA =
TRUE or FALSE?</t>
  </si>
  <si>
    <t>Assess Eligibility to Conduct the Audit On-Site</t>
  </si>
  <si>
    <t>Is the Audit eligible to be conducted on-site?</t>
  </si>
  <si>
    <t>Not Acceptable</t>
  </si>
  <si>
    <t>Result:</t>
  </si>
  <si>
    <t>Location(s) of Client / Organization (including OINs where applicable):</t>
  </si>
  <si>
    <t xml:space="preserve">Does the organization currently hold a valid accredited QMS certification? If so, provide details. </t>
  </si>
  <si>
    <t>The audit can be conducted on-site or the audit can be conducted on-site within the remote audit limit of 9104-1</t>
  </si>
  <si>
    <t>There are authority imposed health or safety restrictions that would prevent an on-site audit</t>
  </si>
  <si>
    <t>There are authority imposed travel restrictions that would prevent an on-site audit</t>
  </si>
  <si>
    <t>ITEM ELIGIBITY RATING FOR REMOTE AUDIT</t>
  </si>
  <si>
    <t>OVERALL ELIGIBITY RATING FOR REMOTE AUDIT</t>
  </si>
  <si>
    <t>Certification Body OASIS Organization Identification Number (OIN):</t>
  </si>
  <si>
    <t>Date of RAFA Conclusion:</t>
  </si>
  <si>
    <t>Information About this Worksheet</t>
  </si>
  <si>
    <t>CBs should complete:</t>
  </si>
  <si>
    <t>The open cells in the Remote Audit Data Collection Sheet Column C</t>
  </si>
  <si>
    <t>The open cells in Audit Capability Assessment Sheet as follows:</t>
  </si>
  <si>
    <t xml:space="preserve"> - Section 1, cells in columns F and K</t>
  </si>
  <si>
    <t xml:space="preserve"> - Sections 2 and 3, cells in columns  L, M and O</t>
  </si>
  <si>
    <t>CBs completing this form can add additonal columns and rows that may be needed to support additonal catagories for the analysis</t>
  </si>
  <si>
    <t>This RAFA has protected cells to prevent unintended changes.  Cells intended to be changed or updated are able to be edited</t>
  </si>
  <si>
    <t>CBs completing this form do not need to change the data in columns F, H and K of Sections 2 (2.1 to 2.10 inclusive) and 3 (3.1 to 3.7 inclusive) in the Audit Capability Assessment sheet as these are pre-determined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</si>
</sst>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ADEE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top" wrapText="1"/>
    </xf>
    <xf numFmtId="14" fontId="4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top" wrapText="1"/>
    </xf>
    <xf numFmtId="0" fontId="4" fillId="2" borderId="1" xfId="0" quotePrefix="1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64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0" xfId="0" applyFont="1"/>
    <xf numFmtId="0" fontId="0" fillId="0" borderId="0" xfId="0" quotePrefix="1"/>
    <xf numFmtId="0" fontId="0" fillId="0" borderId="1" xfId="0" applyFill="1" applyBorder="1" applyAlignment="1" applyProtection="1">
      <alignment horizontal="center" vertical="center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0" fillId="0" borderId="1" xfId="0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82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4621878</xdr:colOff>
      <xdr:row>0</xdr:row>
      <xdr:rowOff>41564</xdr:rowOff>
    </xdr:from>
    <xdr:to>
      <xdr:col>2</xdr:col>
      <xdr:colOff>5941662</xdr:colOff>
      <xdr:row>4</xdr:row>
      <xdr:rowOff>99476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654DDA3-1E7C-4DE9-B49B-E57D3228B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7783" y="41564"/>
          <a:ext cx="1319784" cy="7894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74814</xdr:colOff>
      <xdr:row>0</xdr:row>
      <xdr:rowOff>74814</xdr:rowOff>
    </xdr:from>
    <xdr:to>
      <xdr:col>1</xdr:col>
      <xdr:colOff>1394598</xdr:colOff>
      <xdr:row>4</xdr:row>
      <xdr:rowOff>165977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9E621D-EF40-4C91-B4CF-F556D975E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89" y="74814"/>
          <a:ext cx="1319784" cy="789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51B5C-6397-4131-85FB-2765AAD4AF1B}">
  <dimension ref="B2:C45"/>
  <sheetViews>
    <sheetView tabSelected="1" workbookViewId="0">
      <selection activeCell="C7" sqref="C7"/>
    </sheetView>
  </sheetViews>
  <sheetFormatPr defaultRowHeight="12.45" x14ac:dyDescent="0.2"/>
  <cols>
    <col min="1" max="1" width="2.875" customWidth="1"/>
    <col min="2" max="2" width="82.625" customWidth="1"/>
    <col min="3" max="3" width="90.5" customWidth="1"/>
  </cols>
  <sheetData>
    <row r="2" spans="2:3" ht="17.7" x14ac:dyDescent="0.3">
      <c r="B2" s="3" t="s">
        <v>78</v>
      </c>
    </row>
    <row r="4" spans="2:3" ht="15.05" x14ac:dyDescent="0.25">
      <c r="B4" s="4" t="s">
        <v>47</v>
      </c>
    </row>
    <row r="5" spans="2:3" ht="15.05" x14ac:dyDescent="0.25">
      <c r="B5" s="4"/>
    </row>
    <row r="6" spans="2:3" ht="15.05" x14ac:dyDescent="0.25">
      <c r="B6" s="7" t="s">
        <v>58</v>
      </c>
      <c r="C6" s="7" t="s">
        <v>80</v>
      </c>
    </row>
    <row r="7" spans="2:3" x14ac:dyDescent="0.2">
      <c r="B7" s="14" t="s">
        <v>77</v>
      </c>
      <c r="C7" s="30"/>
    </row>
    <row r="8" spans="2:3" x14ac:dyDescent="0.2">
      <c r="B8" s="14" t="s">
        <v>114</v>
      </c>
      <c r="C8" s="30"/>
    </row>
    <row r="9" spans="2:3" x14ac:dyDescent="0.2">
      <c r="B9" s="14" t="s">
        <v>76</v>
      </c>
      <c r="C9" s="31"/>
    </row>
    <row r="10" spans="2:3" x14ac:dyDescent="0.2">
      <c r="B10" s="14" t="s">
        <v>81</v>
      </c>
      <c r="C10" s="30"/>
    </row>
    <row r="11" spans="2:3" x14ac:dyDescent="0.2">
      <c r="B11" s="14" t="s">
        <v>107</v>
      </c>
      <c r="C11" s="30"/>
    </row>
    <row r="12" spans="2:3" x14ac:dyDescent="0.2">
      <c r="B12" s="14" t="s">
        <v>82</v>
      </c>
      <c r="C12" s="30"/>
    </row>
    <row r="13" spans="2:3" x14ac:dyDescent="0.2">
      <c r="B13" s="14" t="s">
        <v>83</v>
      </c>
      <c r="C13" s="30"/>
    </row>
    <row r="14" spans="2:3" x14ac:dyDescent="0.2">
      <c r="B14" s="14" t="s">
        <v>54</v>
      </c>
      <c r="C14" s="30"/>
    </row>
    <row r="15" spans="2:3" x14ac:dyDescent="0.2">
      <c r="B15" s="14" t="s">
        <v>55</v>
      </c>
      <c r="C15" s="30"/>
    </row>
    <row r="16" spans="2:3" x14ac:dyDescent="0.2">
      <c r="B16" s="14" t="s">
        <v>56</v>
      </c>
      <c r="C16" s="30"/>
    </row>
    <row r="17" spans="2:3" x14ac:dyDescent="0.2">
      <c r="B17" s="14" t="s">
        <v>57</v>
      </c>
      <c r="C17" s="30"/>
    </row>
    <row r="18" spans="2:3" ht="15.05" x14ac:dyDescent="0.25">
      <c r="B18" s="4"/>
      <c r="C18" s="18"/>
    </row>
    <row r="19" spans="2:3" ht="15.05" x14ac:dyDescent="0.25">
      <c r="B19" s="7" t="s">
        <v>84</v>
      </c>
      <c r="C19" s="7" t="s">
        <v>80</v>
      </c>
    </row>
    <row r="20" spans="2:3" x14ac:dyDescent="0.2">
      <c r="B20" s="14" t="s">
        <v>35</v>
      </c>
      <c r="C20" s="30"/>
    </row>
    <row r="21" spans="2:3" x14ac:dyDescent="0.2">
      <c r="B21" s="14" t="s">
        <v>59</v>
      </c>
      <c r="C21" s="30"/>
    </row>
    <row r="22" spans="2:3" x14ac:dyDescent="0.2">
      <c r="B22" s="14" t="s">
        <v>36</v>
      </c>
      <c r="C22" s="30"/>
    </row>
    <row r="23" spans="2:3" x14ac:dyDescent="0.2">
      <c r="B23" s="14" t="s">
        <v>37</v>
      </c>
      <c r="C23" s="30"/>
    </row>
    <row r="24" spans="2:3" x14ac:dyDescent="0.2">
      <c r="B24" s="14" t="s">
        <v>38</v>
      </c>
      <c r="C24" s="30"/>
    </row>
    <row r="25" spans="2:3" x14ac:dyDescent="0.2">
      <c r="B25" s="14" t="s">
        <v>46</v>
      </c>
      <c r="C25" s="30"/>
    </row>
    <row r="26" spans="2:3" x14ac:dyDescent="0.2">
      <c r="B26" s="14" t="s">
        <v>41</v>
      </c>
      <c r="C26" s="30"/>
    </row>
    <row r="27" spans="2:3" x14ac:dyDescent="0.2">
      <c r="B27" s="14" t="s">
        <v>85</v>
      </c>
      <c r="C27" s="30"/>
    </row>
    <row r="28" spans="2:3" ht="24.9" x14ac:dyDescent="0.2">
      <c r="B28" s="14" t="s">
        <v>90</v>
      </c>
      <c r="C28" s="30"/>
    </row>
    <row r="29" spans="2:3" x14ac:dyDescent="0.2">
      <c r="B29" s="14" t="s">
        <v>65</v>
      </c>
      <c r="C29" s="30"/>
    </row>
    <row r="30" spans="2:3" x14ac:dyDescent="0.2">
      <c r="B30" s="14" t="s">
        <v>42</v>
      </c>
      <c r="C30" s="30"/>
    </row>
    <row r="31" spans="2:3" ht="13.75" customHeight="1" x14ac:dyDescent="0.2">
      <c r="B31" s="14" t="s">
        <v>43</v>
      </c>
      <c r="C31" s="30"/>
    </row>
    <row r="32" spans="2:3" ht="13.75" customHeight="1" x14ac:dyDescent="0.2">
      <c r="B32" s="14" t="s">
        <v>108</v>
      </c>
      <c r="C32" s="30"/>
    </row>
    <row r="33" spans="2:3" x14ac:dyDescent="0.2">
      <c r="B33" s="14" t="s">
        <v>44</v>
      </c>
      <c r="C33" s="32"/>
    </row>
    <row r="34" spans="2:3" x14ac:dyDescent="0.2">
      <c r="B34" s="9"/>
      <c r="C34" s="9"/>
    </row>
    <row r="35" spans="2:3" ht="15.05" x14ac:dyDescent="0.25">
      <c r="B35" s="7" t="s">
        <v>72</v>
      </c>
      <c r="C35" s="7" t="s">
        <v>70</v>
      </c>
    </row>
    <row r="36" spans="2:3" ht="13.1" x14ac:dyDescent="0.25">
      <c r="B36" s="14" t="s">
        <v>104</v>
      </c>
      <c r="C36" s="24" t="str">
        <f>IF('Audit Capability Assessment'!M14="Not Eligible","Eligible for On-Site Audit","Eligible for Remote Audit")</f>
        <v>Eligible for On-Site Audit</v>
      </c>
    </row>
    <row r="37" spans="2:3" ht="13.1" x14ac:dyDescent="0.25">
      <c r="B37" s="14" t="s">
        <v>48</v>
      </c>
      <c r="C37" s="24" t="str">
        <f>Data!C28</f>
        <v>Not Acceptable</v>
      </c>
    </row>
    <row r="38" spans="2:3" ht="13.1" x14ac:dyDescent="0.25">
      <c r="B38" s="14" t="s">
        <v>49</v>
      </c>
      <c r="C38" s="24" t="str">
        <f>Data!C34</f>
        <v>Not Rated</v>
      </c>
    </row>
    <row r="39" spans="2:3" ht="24.9" x14ac:dyDescent="0.2">
      <c r="B39" s="14" t="s">
        <v>45</v>
      </c>
      <c r="C39" s="33"/>
    </row>
    <row r="40" spans="2:3" ht="24.9" x14ac:dyDescent="0.2">
      <c r="B40" s="14" t="s">
        <v>86</v>
      </c>
      <c r="C40" s="34" t="s">
        <v>73</v>
      </c>
    </row>
    <row r="41" spans="2:3" x14ac:dyDescent="0.2">
      <c r="B41" s="2"/>
    </row>
    <row r="42" spans="2:3" x14ac:dyDescent="0.2">
      <c r="B42" s="2"/>
    </row>
    <row r="43" spans="2:3" ht="15.05" x14ac:dyDescent="0.25">
      <c r="B43" s="8" t="s">
        <v>50</v>
      </c>
      <c r="C43" s="7" t="s">
        <v>70</v>
      </c>
    </row>
    <row r="44" spans="2:3" ht="24.9" x14ac:dyDescent="0.2">
      <c r="B44" s="14" t="s">
        <v>87</v>
      </c>
      <c r="C44" s="34" t="s">
        <v>53</v>
      </c>
    </row>
    <row r="45" spans="2:3" x14ac:dyDescent="0.2">
      <c r="B45" s="14" t="s">
        <v>115</v>
      </c>
      <c r="C45" s="31"/>
    </row>
  </sheetData>
  <sheetProtection algorithmName="SHA-512" hashValue="GX6F5JJr2eol+XGWqbKLX758c/kwF4X/Ph9W4jv9APjOtvcf6X17P0DR8AGoz531y1UnLfURby3ij11ORhC1UQ==" saltValue="zkBLZq63EtXmtrTdS8F1KA==" spinCount="100000" sheet="1" objects="1" scenarios="1" insertColumns="0" insertRows="0"/>
  <conditionalFormatting sqref="C36">
    <cfRule type="cellIs" dxfId="81" priority="5" operator="equal">
      <formula>"Eligible for Remote Audit"</formula>
    </cfRule>
    <cfRule type="cellIs" dxfId="80" priority="7" operator="equal">
      <formula>"Eligible for On-Site Audit"</formula>
    </cfRule>
  </conditionalFormatting>
  <conditionalFormatting sqref="C37">
    <cfRule type="cellIs" dxfId="79" priority="120" operator="equal">
      <formula>"Not Acceptable"</formula>
    </cfRule>
    <cfRule type="cellIs" dxfId="78" priority="122" operator="equal">
      <formula>"Acceptable"</formula>
    </cfRule>
  </conditionalFormatting>
  <conditionalFormatting sqref="C38">
    <cfRule type="cellIs" dxfId="77" priority="1" operator="equal">
      <formula>"Not Acceptable"</formula>
    </cfRule>
    <cfRule type="cellIs" dxfId="76" priority="2" operator="equal">
      <formula>"Acceptable"</formula>
    </cfRule>
  </conditionalFormatting>
  <pageMargins left="0.7" right="0.7" top="0.75" bottom="0.75" header="0.3" footer="0.3"/>
  <pageSetup paperSize="9" orientation="portrait" horizontalDpi="0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9" operator="equal" id="{3DAACDB0-5CF0-4032-A726-AB1EC001AE3E}">
            <xm:f>Data!$B$19</xm:f>
            <x14:dxf>
              <fill>
                <patternFill>
                  <bgColor rgb="FFFF0000"/>
                </patternFill>
              </fill>
            </x14:dxf>
          </x14:cfRule>
          <x14:cfRule type="cellIs" priority="30" operator="equal" id="{A94558F4-F058-46FF-8018-5470AC61141D}">
            <xm:f>Data!$B$18</xm:f>
            <x14:dxf>
              <fill>
                <patternFill>
                  <bgColor rgb="FF92D050"/>
                </patternFill>
              </fill>
            </x14:dxf>
          </x14:cfRule>
          <x14:cfRule type="cellIs" priority="31" operator="equal" id="{90A7C9BF-5D47-4860-8BB2-CB161EEB2AF3}">
            <xm:f>Data!$B$17</xm:f>
            <x14:dxf>
              <fill>
                <patternFill>
                  <bgColor rgb="FFFFFF00"/>
                </patternFill>
              </fill>
            </x14:dxf>
          </x14:cfRule>
          <xm:sqref>C44</xm:sqref>
        </x14:conditionalFormatting>
        <x14:conditionalFormatting xmlns:xm="http://schemas.microsoft.com/office/excel/2006/main">
          <x14:cfRule type="cellIs" priority="20" operator="equal" id="{4520755C-4860-4894-8B13-A29E968153AA}">
            <xm:f>Data!$B$38</xm:f>
            <x14:dxf>
              <fill>
                <patternFill>
                  <bgColor rgb="FFFF0000"/>
                </patternFill>
              </fill>
            </x14:dxf>
          </x14:cfRule>
          <x14:cfRule type="cellIs" priority="21" operator="equal" id="{75549E68-A5D5-4812-88E3-B85EC95D07FA}">
            <xm:f>Data!$B$39</xm:f>
            <x14:dxf>
              <fill>
                <patternFill>
                  <bgColor rgb="FF92D050"/>
                </patternFill>
              </fill>
            </x14:dxf>
          </x14:cfRule>
          <x14:cfRule type="cellIs" priority="22" operator="equal" id="{D916E7B0-A866-45B8-A067-BB4A7E992D82}">
            <xm:f>Data!$B$37</xm:f>
            <x14:dxf>
              <fill>
                <patternFill>
                  <bgColor rgb="FFFFFF00"/>
                </patternFill>
              </fill>
            </x14:dxf>
          </x14:cfRule>
          <xm:sqref>C40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Conclusion" prompt="Select the conclusion of the analysis from the drop-down list" xr:uid="{06B34431-9B88-4BB9-8C33-E30A6AEF0021}">
          <x14:formula1>
            <xm:f>Data!$B$17:$B$19</xm:f>
          </x14:formula1>
          <xm:sqref>C44</xm:sqref>
        </x14:dataValidation>
        <x14:dataValidation type="list" allowBlank="1" showInputMessage="1" showErrorMessage="1" promptTitle="Answer" prompt="Choose the answer from the drop-down list" xr:uid="{5405A914-787D-4695-A316-AF15662BB051}">
          <x14:formula1>
            <xm:f>Data!$B$37:$B$39</xm:f>
          </x14:formula1>
          <xm:sqref>C40</xm:sqref>
        </x14:dataValidation>
        <x14:dataValidation type="list" allowBlank="1" showInputMessage="1" showErrorMessage="1" promptTitle="Choose Audit Type" prompt="Choose the Audit Type from the drop-down list" xr:uid="{F38499AD-76CF-4742-B663-63C42E151BD1}">
          <x14:formula1>
            <xm:f>Data!$B$8:$B$10</xm:f>
          </x14:formula1>
          <xm:sqref>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32FBF-C4C1-4E59-992A-7006AC2F5222}">
  <dimension ref="B3:R150"/>
  <sheetViews>
    <sheetView workbookViewId="0">
      <selection activeCell="F14" sqref="F14"/>
    </sheetView>
  </sheetViews>
  <sheetFormatPr defaultRowHeight="12.45" x14ac:dyDescent="0.2"/>
  <cols>
    <col min="1" max="1" width="3.875" customWidth="1"/>
    <col min="2" max="2" width="23" bestFit="1" customWidth="1"/>
    <col min="3" max="3" width="29.125" customWidth="1"/>
    <col min="4" max="4" width="12.75" customWidth="1"/>
    <col min="5" max="5" width="40.125" customWidth="1"/>
    <col min="6" max="6" width="17.375" customWidth="1"/>
    <col min="7" max="7" width="9.25" hidden="1" customWidth="1"/>
    <col min="8" max="8" width="18.25" customWidth="1"/>
    <col min="9" max="10" width="9" hidden="1" customWidth="1"/>
    <col min="11" max="11" width="16.875" customWidth="1"/>
    <col min="12" max="12" width="54.25" customWidth="1"/>
    <col min="13" max="13" width="19.375" customWidth="1"/>
    <col min="14" max="14" width="10" hidden="1" customWidth="1"/>
    <col min="15" max="15" width="18.125" customWidth="1"/>
    <col min="16" max="16" width="8.75" hidden="1" customWidth="1"/>
    <col min="17" max="17" width="9.25" hidden="1" customWidth="1"/>
    <col min="18" max="18" width="18.125" customWidth="1"/>
  </cols>
  <sheetData>
    <row r="3" spans="2:13" ht="17.7" x14ac:dyDescent="0.3">
      <c r="C3" s="3" t="s">
        <v>78</v>
      </c>
    </row>
    <row r="5" spans="2:13" ht="15.05" x14ac:dyDescent="0.25">
      <c r="C5" s="4"/>
    </row>
    <row r="6" spans="2:13" ht="15.05" x14ac:dyDescent="0.25">
      <c r="C6" s="4"/>
    </row>
    <row r="7" spans="2:13" ht="15.05" x14ac:dyDescent="0.25">
      <c r="B7" s="4" t="s">
        <v>60</v>
      </c>
      <c r="C7" s="4"/>
    </row>
    <row r="8" spans="2:13" ht="15.05" x14ac:dyDescent="0.25">
      <c r="B8" s="4"/>
    </row>
    <row r="9" spans="2:13" ht="15.05" x14ac:dyDescent="0.25">
      <c r="B9" s="4" t="s">
        <v>68</v>
      </c>
      <c r="E9" s="10" t="str">
        <f>Data!C28</f>
        <v>Not Acceptable</v>
      </c>
    </row>
    <row r="10" spans="2:13" ht="15.05" x14ac:dyDescent="0.25">
      <c r="B10" s="4" t="s">
        <v>67</v>
      </c>
      <c r="E10" s="10" t="str">
        <f>Data!C34</f>
        <v>Not Rated</v>
      </c>
    </row>
    <row r="11" spans="2:13" ht="15.05" x14ac:dyDescent="0.25">
      <c r="B11" s="4"/>
      <c r="E11" s="10"/>
    </row>
    <row r="12" spans="2:13" ht="15.05" x14ac:dyDescent="0.25">
      <c r="B12" s="4"/>
      <c r="E12" s="10"/>
    </row>
    <row r="13" spans="2:13" ht="47.15" x14ac:dyDescent="0.2">
      <c r="B13" s="15" t="s">
        <v>1</v>
      </c>
      <c r="C13" s="15" t="s">
        <v>2</v>
      </c>
      <c r="D13" s="15" t="s">
        <v>0</v>
      </c>
      <c r="E13" s="15" t="s">
        <v>99</v>
      </c>
      <c r="F13" s="22" t="s">
        <v>102</v>
      </c>
      <c r="G13" s="6"/>
      <c r="H13" s="23" t="s">
        <v>112</v>
      </c>
      <c r="I13" s="6"/>
      <c r="J13" s="6"/>
      <c r="K13" s="43" t="s">
        <v>98</v>
      </c>
      <c r="L13" s="44"/>
      <c r="M13" s="22" t="s">
        <v>113</v>
      </c>
    </row>
    <row r="14" spans="2:13" ht="37.35" x14ac:dyDescent="0.2">
      <c r="B14" s="41" t="s">
        <v>103</v>
      </c>
      <c r="C14" s="41" t="s">
        <v>33</v>
      </c>
      <c r="D14" s="20">
        <v>1.1000000000000001</v>
      </c>
      <c r="E14" s="5" t="s">
        <v>109</v>
      </c>
      <c r="F14" s="25" t="s">
        <v>73</v>
      </c>
      <c r="G14" s="26"/>
      <c r="H14" s="37" t="str">
        <f>IF(F14="False","Eligible",IF(F14="True","Not Eligible","Not Rated"))</f>
        <v>Not Rated</v>
      </c>
      <c r="I14" s="26"/>
      <c r="J14" s="26"/>
      <c r="K14" s="45"/>
      <c r="L14" s="45"/>
      <c r="M14" s="42" t="str">
        <f>IF(Data!B22&gt;0,"Eligible",IF(Data!B22=0,"Not Eligible","Error"))</f>
        <v>Not Eligible</v>
      </c>
    </row>
    <row r="15" spans="2:13" ht="25.55" customHeight="1" x14ac:dyDescent="0.2">
      <c r="B15" s="41"/>
      <c r="C15" s="41"/>
      <c r="D15" s="20">
        <v>1.2</v>
      </c>
      <c r="E15" s="5" t="s">
        <v>111</v>
      </c>
      <c r="F15" s="25" t="s">
        <v>73</v>
      </c>
      <c r="G15" s="26"/>
      <c r="H15" s="37" t="str">
        <f>IF(F15="False","Not Eligible",IF(F15="True","Eligible","Not Rated"))</f>
        <v>Not Rated</v>
      </c>
      <c r="I15" s="26"/>
      <c r="J15" s="26"/>
      <c r="K15" s="45"/>
      <c r="L15" s="45"/>
      <c r="M15" s="42"/>
    </row>
    <row r="16" spans="2:13" ht="25.55" customHeight="1" x14ac:dyDescent="0.2">
      <c r="B16" s="41"/>
      <c r="C16" s="41"/>
      <c r="D16" s="20">
        <v>1.3</v>
      </c>
      <c r="E16" s="5" t="s">
        <v>110</v>
      </c>
      <c r="F16" s="25" t="s">
        <v>73</v>
      </c>
      <c r="G16" s="26"/>
      <c r="H16" s="37" t="str">
        <f>IF(F16="False","Not Eligible",IF(F16="True","Eligible","Not Rated"))</f>
        <v>Not Rated</v>
      </c>
      <c r="I16" s="26"/>
      <c r="J16" s="26"/>
      <c r="K16" s="45"/>
      <c r="L16" s="45"/>
      <c r="M16" s="42"/>
    </row>
    <row r="17" spans="2:18" ht="25.55" customHeight="1" x14ac:dyDescent="0.2">
      <c r="B17" s="41"/>
      <c r="C17" s="41"/>
      <c r="D17" s="20">
        <v>1.4</v>
      </c>
      <c r="E17" s="5" t="s">
        <v>95</v>
      </c>
      <c r="F17" s="25" t="s">
        <v>73</v>
      </c>
      <c r="G17" s="26"/>
      <c r="H17" s="37" t="str">
        <f>IF(F17="False","Not Eligible",IF(F17="True","Eligible","Not Rated"))</f>
        <v>Not Rated</v>
      </c>
      <c r="I17" s="26"/>
      <c r="J17" s="26"/>
      <c r="K17" s="45"/>
      <c r="L17" s="45"/>
      <c r="M17" s="42"/>
    </row>
    <row r="18" spans="2:18" s="26" customFormat="1" ht="15.05" x14ac:dyDescent="0.25">
      <c r="B18" s="38"/>
      <c r="E18" s="39"/>
    </row>
    <row r="19" spans="2:18" s="26" customFormat="1" x14ac:dyDescent="0.2"/>
    <row r="20" spans="2:18" ht="47.15" x14ac:dyDescent="0.2">
      <c r="B20" s="15" t="s">
        <v>1</v>
      </c>
      <c r="C20" s="15" t="s">
        <v>2</v>
      </c>
      <c r="D20" s="15" t="s">
        <v>0</v>
      </c>
      <c r="E20" s="15" t="s">
        <v>3</v>
      </c>
      <c r="F20" s="16" t="s">
        <v>61</v>
      </c>
      <c r="G20" s="16" t="s">
        <v>11</v>
      </c>
      <c r="H20" s="15" t="s">
        <v>5</v>
      </c>
      <c r="I20" s="15" t="s">
        <v>12</v>
      </c>
      <c r="J20" s="15" t="s">
        <v>13</v>
      </c>
      <c r="K20" s="15" t="s">
        <v>63</v>
      </c>
      <c r="L20" s="15" t="s">
        <v>4</v>
      </c>
      <c r="M20" s="16" t="s">
        <v>62</v>
      </c>
      <c r="N20" s="16" t="s">
        <v>14</v>
      </c>
      <c r="O20" s="15" t="s">
        <v>9</v>
      </c>
      <c r="P20" s="15" t="s">
        <v>15</v>
      </c>
      <c r="Q20" s="15" t="s">
        <v>16</v>
      </c>
      <c r="R20" s="15" t="s">
        <v>10</v>
      </c>
    </row>
    <row r="21" spans="2:18" ht="24.9" x14ac:dyDescent="0.2">
      <c r="B21" s="12" t="s">
        <v>17</v>
      </c>
      <c r="C21" s="14" t="s">
        <v>20</v>
      </c>
      <c r="D21" s="20">
        <v>2.1</v>
      </c>
      <c r="E21" s="5" t="s">
        <v>18</v>
      </c>
      <c r="F21" s="20" t="s">
        <v>8</v>
      </c>
      <c r="G21" s="20">
        <f>IF(F21="",0,IF(F21="Low",1,IF(F21="Medium",2,IF(F21="High",3))))</f>
        <v>3</v>
      </c>
      <c r="H21" s="20" t="s">
        <v>8</v>
      </c>
      <c r="I21" s="20">
        <f>IF(H21="",0,IF(H21="Low",1,IF(H21="Medium",2,IF(H21="High",3))))</f>
        <v>3</v>
      </c>
      <c r="J21" s="20">
        <f t="shared" ref="J21:J28" si="0">IF(G21*I21=0,0,G21*I21)</f>
        <v>9</v>
      </c>
      <c r="K21" s="20" t="str">
        <f>IF(J21=0,"Not Rated",IF(J21&gt;3,"Not Acceptable",IF(J21=3,"Acceptable",IF(J21=(AND(J21&gt;0,J21&lt;3))*J21,"Acceptable","Error"))))</f>
        <v>Not Acceptable</v>
      </c>
      <c r="L21" s="27"/>
      <c r="M21" s="28"/>
      <c r="N21" s="40">
        <f>IF(M21="",0,IF(M21="Low",1,IF(M21="Medium",2,IF(M21="High",3))))</f>
        <v>0</v>
      </c>
      <c r="O21" s="28"/>
      <c r="P21" s="20">
        <f>IF(O21="",0,IF(O21="Low",1,IF(O21="Medium",2,IF(O21="High",3))))</f>
        <v>0</v>
      </c>
      <c r="Q21" s="12">
        <f>IF(N21*P21=0,0,N21*P21)</f>
        <v>0</v>
      </c>
      <c r="R21" s="20" t="str">
        <f>IF(L21="","Not Completed",IF(Q21=0,"Not Rated",IF(Q21&gt;3,"Not Acceptable",IF(Q21=3,"Acceptable",IF(Q21=(AND(Q21&gt;0,Q21&lt;3))*Q21,"Acceptable","Error")))))</f>
        <v>Not Completed</v>
      </c>
    </row>
    <row r="22" spans="2:18" ht="37.35" x14ac:dyDescent="0.2">
      <c r="B22" s="6"/>
      <c r="C22" s="6"/>
      <c r="D22" s="20">
        <v>2.2000000000000002</v>
      </c>
      <c r="E22" s="14" t="s">
        <v>19</v>
      </c>
      <c r="F22" s="20" t="s">
        <v>8</v>
      </c>
      <c r="G22" s="20">
        <f t="shared" ref="G22:G38" si="1">IF(F22="",0,IF(F22="Low",1,IF(F22="Medium",2,IF(F22="High",3))))</f>
        <v>3</v>
      </c>
      <c r="H22" s="20" t="s">
        <v>7</v>
      </c>
      <c r="I22" s="20">
        <f t="shared" ref="I22:I38" si="2">IF(H22="",0,IF(H22="Low",1,IF(H22="Medium",2,IF(H22="High",3))))</f>
        <v>2</v>
      </c>
      <c r="J22" s="20">
        <f t="shared" si="0"/>
        <v>6</v>
      </c>
      <c r="K22" s="20" t="str">
        <f t="shared" ref="K22:K38" si="3">IF(J22=0,"Not Rated",IF(J22&gt;3,"Not Acceptable",IF(J22=3,"Acceptable",IF(J22=(AND(J22&gt;0,J22&lt;3))*J22,"Acceptable","Error"))))</f>
        <v>Not Acceptable</v>
      </c>
      <c r="L22" s="27"/>
      <c r="M22" s="28"/>
      <c r="N22" s="40">
        <f t="shared" ref="N22:N38" si="4">IF(M22="",0,IF(M22="Low",1,IF(M22="Medium",2,IF(M22="High",3))))</f>
        <v>0</v>
      </c>
      <c r="O22" s="28"/>
      <c r="P22" s="20">
        <f t="shared" ref="P22:P38" si="5">IF(O22="",0,IF(O22="Low",1,IF(O22="Medium",2,IF(O22="High",3))))</f>
        <v>0</v>
      </c>
      <c r="Q22" s="17">
        <f t="shared" ref="Q22:Q30" si="6">IF(N22*P22=0,0,N22*P22)</f>
        <v>0</v>
      </c>
      <c r="R22" s="20" t="str">
        <f t="shared" ref="R22:R38" si="7">IF(L22="","Not Completed",IF(Q22=0,"Not Rated",IF(Q22&gt;3,"Not Acceptable",IF(Q22=3,"Acceptable",IF(Q22=(AND(Q22&gt;0,Q22&lt;3))*Q22,"Acceptable","Error")))))</f>
        <v>Not Completed</v>
      </c>
    </row>
    <row r="23" spans="2:18" ht="24.9" x14ac:dyDescent="0.2">
      <c r="B23" s="6"/>
      <c r="C23" s="6"/>
      <c r="D23" s="20">
        <v>2.2999999999999998</v>
      </c>
      <c r="E23" s="5" t="s">
        <v>21</v>
      </c>
      <c r="F23" s="20" t="s">
        <v>8</v>
      </c>
      <c r="G23" s="20">
        <f t="shared" si="1"/>
        <v>3</v>
      </c>
      <c r="H23" s="20" t="s">
        <v>8</v>
      </c>
      <c r="I23" s="20">
        <f t="shared" si="2"/>
        <v>3</v>
      </c>
      <c r="J23" s="20">
        <f t="shared" si="0"/>
        <v>9</v>
      </c>
      <c r="K23" s="20" t="str">
        <f t="shared" si="3"/>
        <v>Not Acceptable</v>
      </c>
      <c r="L23" s="27"/>
      <c r="M23" s="28"/>
      <c r="N23" s="40">
        <f t="shared" si="4"/>
        <v>0</v>
      </c>
      <c r="O23" s="28"/>
      <c r="P23" s="20">
        <f t="shared" si="5"/>
        <v>0</v>
      </c>
      <c r="Q23" s="17">
        <f t="shared" si="6"/>
        <v>0</v>
      </c>
      <c r="R23" s="20" t="str">
        <f t="shared" si="7"/>
        <v>Not Completed</v>
      </c>
    </row>
    <row r="24" spans="2:18" ht="24.9" x14ac:dyDescent="0.2">
      <c r="B24" s="6"/>
      <c r="C24" s="6"/>
      <c r="D24" s="20">
        <v>2.4</v>
      </c>
      <c r="E24" s="5" t="s">
        <v>22</v>
      </c>
      <c r="F24" s="20" t="s">
        <v>8</v>
      </c>
      <c r="G24" s="20">
        <f t="shared" si="1"/>
        <v>3</v>
      </c>
      <c r="H24" s="20" t="s">
        <v>7</v>
      </c>
      <c r="I24" s="20">
        <f t="shared" si="2"/>
        <v>2</v>
      </c>
      <c r="J24" s="20">
        <f t="shared" si="0"/>
        <v>6</v>
      </c>
      <c r="K24" s="20" t="str">
        <f t="shared" si="3"/>
        <v>Not Acceptable</v>
      </c>
      <c r="L24" s="27"/>
      <c r="M24" s="28"/>
      <c r="N24" s="40">
        <f t="shared" si="4"/>
        <v>0</v>
      </c>
      <c r="O24" s="28"/>
      <c r="P24" s="20">
        <f t="shared" si="5"/>
        <v>0</v>
      </c>
      <c r="Q24" s="17">
        <f t="shared" si="6"/>
        <v>0</v>
      </c>
      <c r="R24" s="20" t="str">
        <f t="shared" si="7"/>
        <v>Not Completed</v>
      </c>
    </row>
    <row r="25" spans="2:18" ht="37.35" x14ac:dyDescent="0.2">
      <c r="B25" s="6"/>
      <c r="C25" s="6"/>
      <c r="D25" s="20">
        <v>2.5</v>
      </c>
      <c r="E25" s="5" t="s">
        <v>23</v>
      </c>
      <c r="F25" s="20" t="s">
        <v>8</v>
      </c>
      <c r="G25" s="20">
        <f t="shared" si="1"/>
        <v>3</v>
      </c>
      <c r="H25" s="20" t="s">
        <v>7</v>
      </c>
      <c r="I25" s="20">
        <f t="shared" si="2"/>
        <v>2</v>
      </c>
      <c r="J25" s="20">
        <f t="shared" si="0"/>
        <v>6</v>
      </c>
      <c r="K25" s="20" t="str">
        <f t="shared" si="3"/>
        <v>Not Acceptable</v>
      </c>
      <c r="L25" s="27"/>
      <c r="M25" s="28"/>
      <c r="N25" s="40">
        <f t="shared" si="4"/>
        <v>0</v>
      </c>
      <c r="O25" s="28"/>
      <c r="P25" s="20">
        <f t="shared" si="5"/>
        <v>0</v>
      </c>
      <c r="Q25" s="17">
        <f t="shared" si="6"/>
        <v>0</v>
      </c>
      <c r="R25" s="20" t="str">
        <f t="shared" si="7"/>
        <v>Not Completed</v>
      </c>
    </row>
    <row r="26" spans="2:18" ht="49.75" x14ac:dyDescent="0.2">
      <c r="B26" s="6"/>
      <c r="C26" s="6"/>
      <c r="D26" s="20">
        <v>2.6</v>
      </c>
      <c r="E26" s="5" t="s">
        <v>24</v>
      </c>
      <c r="F26" s="20" t="s">
        <v>7</v>
      </c>
      <c r="G26" s="20">
        <f t="shared" si="1"/>
        <v>2</v>
      </c>
      <c r="H26" s="20" t="s">
        <v>8</v>
      </c>
      <c r="I26" s="20">
        <f t="shared" si="2"/>
        <v>3</v>
      </c>
      <c r="J26" s="20">
        <f t="shared" si="0"/>
        <v>6</v>
      </c>
      <c r="K26" s="20" t="str">
        <f t="shared" si="3"/>
        <v>Not Acceptable</v>
      </c>
      <c r="L26" s="27"/>
      <c r="M26" s="28"/>
      <c r="N26" s="40">
        <f t="shared" si="4"/>
        <v>0</v>
      </c>
      <c r="O26" s="28"/>
      <c r="P26" s="20">
        <f t="shared" si="5"/>
        <v>0</v>
      </c>
      <c r="Q26" s="17">
        <f t="shared" si="6"/>
        <v>0</v>
      </c>
      <c r="R26" s="20" t="str">
        <f t="shared" si="7"/>
        <v>Not Completed</v>
      </c>
    </row>
    <row r="27" spans="2:18" ht="39.299999999999997" customHeight="1" x14ac:dyDescent="0.2">
      <c r="B27" s="6"/>
      <c r="C27" s="6"/>
      <c r="D27" s="20">
        <v>2.7</v>
      </c>
      <c r="E27" s="13" t="s">
        <v>25</v>
      </c>
      <c r="F27" s="20" t="s">
        <v>8</v>
      </c>
      <c r="G27" s="20">
        <f t="shared" si="1"/>
        <v>3</v>
      </c>
      <c r="H27" s="20" t="s">
        <v>7</v>
      </c>
      <c r="I27" s="20">
        <f t="shared" si="2"/>
        <v>2</v>
      </c>
      <c r="J27" s="20">
        <f t="shared" si="0"/>
        <v>6</v>
      </c>
      <c r="K27" s="20" t="str">
        <f t="shared" si="3"/>
        <v>Not Acceptable</v>
      </c>
      <c r="L27" s="27"/>
      <c r="M27" s="28"/>
      <c r="N27" s="40">
        <f t="shared" si="4"/>
        <v>0</v>
      </c>
      <c r="O27" s="28"/>
      <c r="P27" s="20">
        <f t="shared" si="5"/>
        <v>0</v>
      </c>
      <c r="Q27" s="17">
        <f t="shared" si="6"/>
        <v>0</v>
      </c>
      <c r="R27" s="20" t="str">
        <f t="shared" si="7"/>
        <v>Not Completed</v>
      </c>
    </row>
    <row r="28" spans="2:18" ht="37.35" x14ac:dyDescent="0.2">
      <c r="B28" s="6"/>
      <c r="C28" s="6"/>
      <c r="D28" s="20">
        <v>2.8</v>
      </c>
      <c r="E28" s="5" t="s">
        <v>26</v>
      </c>
      <c r="F28" s="20" t="s">
        <v>8</v>
      </c>
      <c r="G28" s="20">
        <f t="shared" si="1"/>
        <v>3</v>
      </c>
      <c r="H28" s="20" t="s">
        <v>7</v>
      </c>
      <c r="I28" s="20">
        <f t="shared" si="2"/>
        <v>2</v>
      </c>
      <c r="J28" s="20">
        <f t="shared" si="0"/>
        <v>6</v>
      </c>
      <c r="K28" s="20" t="str">
        <f t="shared" si="3"/>
        <v>Not Acceptable</v>
      </c>
      <c r="L28" s="27"/>
      <c r="M28" s="28"/>
      <c r="N28" s="40">
        <f t="shared" si="4"/>
        <v>0</v>
      </c>
      <c r="O28" s="28"/>
      <c r="P28" s="20">
        <f t="shared" si="5"/>
        <v>0</v>
      </c>
      <c r="Q28" s="17">
        <f t="shared" si="6"/>
        <v>0</v>
      </c>
      <c r="R28" s="20" t="str">
        <f t="shared" si="7"/>
        <v>Not Completed</v>
      </c>
    </row>
    <row r="29" spans="2:18" ht="24.9" x14ac:dyDescent="0.2">
      <c r="B29" s="6"/>
      <c r="C29" s="6"/>
      <c r="D29" s="20">
        <v>2.9</v>
      </c>
      <c r="E29" s="5" t="s">
        <v>88</v>
      </c>
      <c r="F29" s="20" t="s">
        <v>8</v>
      </c>
      <c r="G29" s="20">
        <f t="shared" si="1"/>
        <v>3</v>
      </c>
      <c r="H29" s="20" t="s">
        <v>7</v>
      </c>
      <c r="I29" s="20">
        <f t="shared" si="2"/>
        <v>2</v>
      </c>
      <c r="J29" s="20">
        <f t="shared" ref="J29:J30" si="8">IF(G29*I29=0,0,G29*I29)</f>
        <v>6</v>
      </c>
      <c r="K29" s="20" t="str">
        <f t="shared" si="3"/>
        <v>Not Acceptable</v>
      </c>
      <c r="L29" s="27"/>
      <c r="M29" s="28"/>
      <c r="N29" s="40">
        <f t="shared" si="4"/>
        <v>0</v>
      </c>
      <c r="O29" s="28"/>
      <c r="P29" s="20">
        <f t="shared" si="5"/>
        <v>0</v>
      </c>
      <c r="Q29" s="17">
        <f t="shared" si="6"/>
        <v>0</v>
      </c>
      <c r="R29" s="20" t="str">
        <f t="shared" si="7"/>
        <v>Not Completed</v>
      </c>
    </row>
    <row r="30" spans="2:18" ht="24.9" x14ac:dyDescent="0.2">
      <c r="B30" s="6"/>
      <c r="C30" s="6"/>
      <c r="D30" s="19">
        <v>2.1</v>
      </c>
      <c r="E30" s="5" t="s">
        <v>89</v>
      </c>
      <c r="F30" s="20" t="s">
        <v>8</v>
      </c>
      <c r="G30" s="20">
        <f t="shared" si="1"/>
        <v>3</v>
      </c>
      <c r="H30" s="20" t="s">
        <v>8</v>
      </c>
      <c r="I30" s="20">
        <f t="shared" si="2"/>
        <v>3</v>
      </c>
      <c r="J30" s="20">
        <f t="shared" si="8"/>
        <v>9</v>
      </c>
      <c r="K30" s="20" t="str">
        <f t="shared" si="3"/>
        <v>Not Acceptable</v>
      </c>
      <c r="L30" s="27"/>
      <c r="M30" s="28"/>
      <c r="N30" s="40">
        <f t="shared" si="4"/>
        <v>0</v>
      </c>
      <c r="O30" s="28"/>
      <c r="P30" s="20">
        <f t="shared" si="5"/>
        <v>0</v>
      </c>
      <c r="Q30" s="17">
        <f t="shared" si="6"/>
        <v>0</v>
      </c>
      <c r="R30" s="20" t="str">
        <f t="shared" si="7"/>
        <v>Not Completed</v>
      </c>
    </row>
    <row r="31" spans="2:18" s="26" customFormat="1" x14ac:dyDescent="0.2">
      <c r="B31" s="29"/>
      <c r="C31" s="29"/>
      <c r="D31" s="28"/>
      <c r="E31" s="29"/>
      <c r="F31" s="29"/>
      <c r="G31" s="29"/>
      <c r="H31" s="29"/>
      <c r="I31" s="29"/>
      <c r="J31" s="29"/>
      <c r="K31" s="29"/>
      <c r="L31" s="27"/>
      <c r="M31" s="29"/>
      <c r="N31" s="29"/>
      <c r="O31" s="29"/>
      <c r="P31" s="29"/>
      <c r="Q31" s="29"/>
      <c r="R31" s="29"/>
    </row>
    <row r="32" spans="2:18" ht="35.35" customHeight="1" x14ac:dyDescent="0.2">
      <c r="B32" s="11" t="s">
        <v>27</v>
      </c>
      <c r="C32" s="14" t="s">
        <v>79</v>
      </c>
      <c r="D32" s="20">
        <v>3.1</v>
      </c>
      <c r="E32" s="14" t="s">
        <v>29</v>
      </c>
      <c r="F32" s="20" t="s">
        <v>8</v>
      </c>
      <c r="G32" s="20">
        <f t="shared" si="1"/>
        <v>3</v>
      </c>
      <c r="H32" s="20" t="s">
        <v>7</v>
      </c>
      <c r="I32" s="20">
        <f t="shared" si="2"/>
        <v>2</v>
      </c>
      <c r="J32" s="20">
        <f t="shared" ref="J32:J38" si="9">IF(G32*I32=0,0,G32*I32)</f>
        <v>6</v>
      </c>
      <c r="K32" s="20" t="str">
        <f t="shared" si="3"/>
        <v>Not Acceptable</v>
      </c>
      <c r="L32" s="27"/>
      <c r="M32" s="28"/>
      <c r="N32" s="40">
        <f t="shared" si="4"/>
        <v>0</v>
      </c>
      <c r="O32" s="28"/>
      <c r="P32" s="20">
        <f t="shared" si="5"/>
        <v>0</v>
      </c>
      <c r="Q32" s="12">
        <f>IF(N32*P32=0,0,N32*P32)</f>
        <v>0</v>
      </c>
      <c r="R32" s="20" t="str">
        <f t="shared" si="7"/>
        <v>Not Completed</v>
      </c>
    </row>
    <row r="33" spans="2:18" ht="24.9" x14ac:dyDescent="0.2">
      <c r="B33" s="6"/>
      <c r="C33" s="6"/>
      <c r="D33" s="20">
        <v>3.2</v>
      </c>
      <c r="E33" s="14" t="s">
        <v>28</v>
      </c>
      <c r="F33" s="20" t="s">
        <v>8</v>
      </c>
      <c r="G33" s="20">
        <f t="shared" si="1"/>
        <v>3</v>
      </c>
      <c r="H33" s="20" t="s">
        <v>7</v>
      </c>
      <c r="I33" s="20">
        <f t="shared" si="2"/>
        <v>2</v>
      </c>
      <c r="J33" s="20">
        <f t="shared" si="9"/>
        <v>6</v>
      </c>
      <c r="K33" s="20" t="str">
        <f t="shared" si="3"/>
        <v>Not Acceptable</v>
      </c>
      <c r="L33" s="27"/>
      <c r="M33" s="28"/>
      <c r="N33" s="40">
        <f t="shared" si="4"/>
        <v>0</v>
      </c>
      <c r="O33" s="28"/>
      <c r="P33" s="20">
        <f t="shared" si="5"/>
        <v>0</v>
      </c>
      <c r="Q33" s="17">
        <f t="shared" ref="Q33:Q38" si="10">IF(N33*P33=0,0,N33*P33)</f>
        <v>0</v>
      </c>
      <c r="R33" s="20" t="str">
        <f t="shared" si="7"/>
        <v>Not Completed</v>
      </c>
    </row>
    <row r="34" spans="2:18" ht="37.35" x14ac:dyDescent="0.2">
      <c r="B34" s="6"/>
      <c r="C34" s="6"/>
      <c r="D34" s="20">
        <v>3.3</v>
      </c>
      <c r="E34" s="14" t="s">
        <v>30</v>
      </c>
      <c r="F34" s="20" t="s">
        <v>8</v>
      </c>
      <c r="G34" s="20">
        <f t="shared" si="1"/>
        <v>3</v>
      </c>
      <c r="H34" s="20" t="s">
        <v>7</v>
      </c>
      <c r="I34" s="20">
        <f t="shared" si="2"/>
        <v>2</v>
      </c>
      <c r="J34" s="20">
        <f t="shared" si="9"/>
        <v>6</v>
      </c>
      <c r="K34" s="20" t="str">
        <f t="shared" si="3"/>
        <v>Not Acceptable</v>
      </c>
      <c r="L34" s="27"/>
      <c r="M34" s="28"/>
      <c r="N34" s="40">
        <f t="shared" si="4"/>
        <v>0</v>
      </c>
      <c r="O34" s="28"/>
      <c r="P34" s="20">
        <f t="shared" si="5"/>
        <v>0</v>
      </c>
      <c r="Q34" s="17">
        <f t="shared" si="10"/>
        <v>0</v>
      </c>
      <c r="R34" s="20" t="str">
        <f t="shared" si="7"/>
        <v>Not Completed</v>
      </c>
    </row>
    <row r="35" spans="2:18" ht="49.75" x14ac:dyDescent="0.2">
      <c r="B35" s="6"/>
      <c r="C35" s="6"/>
      <c r="D35" s="20">
        <v>3.4</v>
      </c>
      <c r="E35" s="14" t="s">
        <v>32</v>
      </c>
      <c r="F35" s="20" t="s">
        <v>7</v>
      </c>
      <c r="G35" s="20">
        <f t="shared" si="1"/>
        <v>2</v>
      </c>
      <c r="H35" s="20" t="s">
        <v>7</v>
      </c>
      <c r="I35" s="20">
        <f t="shared" si="2"/>
        <v>2</v>
      </c>
      <c r="J35" s="20">
        <f t="shared" si="9"/>
        <v>4</v>
      </c>
      <c r="K35" s="20" t="str">
        <f t="shared" si="3"/>
        <v>Not Acceptable</v>
      </c>
      <c r="L35" s="27"/>
      <c r="M35" s="28"/>
      <c r="N35" s="40">
        <f t="shared" si="4"/>
        <v>0</v>
      </c>
      <c r="O35" s="28"/>
      <c r="P35" s="20">
        <f t="shared" si="5"/>
        <v>0</v>
      </c>
      <c r="Q35" s="17">
        <f t="shared" si="10"/>
        <v>0</v>
      </c>
      <c r="R35" s="20" t="str">
        <f t="shared" si="7"/>
        <v>Not Completed</v>
      </c>
    </row>
    <row r="36" spans="2:18" ht="37.35" x14ac:dyDescent="0.2">
      <c r="B36" s="6"/>
      <c r="C36" s="6"/>
      <c r="D36" s="20">
        <v>3.5</v>
      </c>
      <c r="E36" s="14" t="s">
        <v>31</v>
      </c>
      <c r="F36" s="20" t="s">
        <v>7</v>
      </c>
      <c r="G36" s="20">
        <f t="shared" si="1"/>
        <v>2</v>
      </c>
      <c r="H36" s="20" t="s">
        <v>7</v>
      </c>
      <c r="I36" s="20">
        <f t="shared" si="2"/>
        <v>2</v>
      </c>
      <c r="J36" s="20">
        <f t="shared" si="9"/>
        <v>4</v>
      </c>
      <c r="K36" s="20" t="str">
        <f t="shared" si="3"/>
        <v>Not Acceptable</v>
      </c>
      <c r="L36" s="27"/>
      <c r="M36" s="28"/>
      <c r="N36" s="40">
        <f t="shared" si="4"/>
        <v>0</v>
      </c>
      <c r="O36" s="28"/>
      <c r="P36" s="20">
        <f t="shared" si="5"/>
        <v>0</v>
      </c>
      <c r="Q36" s="17">
        <f t="shared" si="10"/>
        <v>0</v>
      </c>
      <c r="R36" s="20" t="str">
        <f t="shared" si="7"/>
        <v>Not Completed</v>
      </c>
    </row>
    <row r="37" spans="2:18" ht="24.9" x14ac:dyDescent="0.2">
      <c r="B37" s="6"/>
      <c r="C37" s="6"/>
      <c r="D37" s="20">
        <v>3.6</v>
      </c>
      <c r="E37" s="14" t="s">
        <v>66</v>
      </c>
      <c r="F37" s="20" t="s">
        <v>7</v>
      </c>
      <c r="G37" s="20">
        <f t="shared" si="1"/>
        <v>2</v>
      </c>
      <c r="H37" s="20" t="s">
        <v>7</v>
      </c>
      <c r="I37" s="20">
        <f t="shared" si="2"/>
        <v>2</v>
      </c>
      <c r="J37" s="20">
        <f t="shared" si="9"/>
        <v>4</v>
      </c>
      <c r="K37" s="20" t="str">
        <f t="shared" si="3"/>
        <v>Not Acceptable</v>
      </c>
      <c r="L37" s="27"/>
      <c r="M37" s="28"/>
      <c r="N37" s="40">
        <f t="shared" si="4"/>
        <v>0</v>
      </c>
      <c r="O37" s="28"/>
      <c r="P37" s="20">
        <f t="shared" si="5"/>
        <v>0</v>
      </c>
      <c r="Q37" s="17">
        <f t="shared" si="10"/>
        <v>0</v>
      </c>
      <c r="R37" s="20" t="str">
        <f t="shared" si="7"/>
        <v>Not Completed</v>
      </c>
    </row>
    <row r="38" spans="2:18" ht="24.9" x14ac:dyDescent="0.2">
      <c r="B38" s="6"/>
      <c r="C38" s="6"/>
      <c r="D38" s="20">
        <v>3.7</v>
      </c>
      <c r="E38" s="14" t="s">
        <v>64</v>
      </c>
      <c r="F38" s="20" t="s">
        <v>8</v>
      </c>
      <c r="G38" s="20">
        <f t="shared" si="1"/>
        <v>3</v>
      </c>
      <c r="H38" s="20" t="s">
        <v>8</v>
      </c>
      <c r="I38" s="20">
        <f t="shared" si="2"/>
        <v>3</v>
      </c>
      <c r="J38" s="20">
        <f t="shared" si="9"/>
        <v>9</v>
      </c>
      <c r="K38" s="20" t="str">
        <f t="shared" si="3"/>
        <v>Not Acceptable</v>
      </c>
      <c r="L38" s="27"/>
      <c r="M38" s="28"/>
      <c r="N38" s="40">
        <f t="shared" si="4"/>
        <v>0</v>
      </c>
      <c r="O38" s="28"/>
      <c r="P38" s="20">
        <f t="shared" si="5"/>
        <v>0</v>
      </c>
      <c r="Q38" s="17">
        <f t="shared" si="10"/>
        <v>0</v>
      </c>
      <c r="R38" s="20" t="str">
        <f t="shared" si="7"/>
        <v>Not Completed</v>
      </c>
    </row>
    <row r="39" spans="2:18" s="26" customFormat="1" x14ac:dyDescent="0.2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7"/>
      <c r="M39" s="29"/>
      <c r="N39" s="29"/>
      <c r="O39" s="29"/>
      <c r="P39" s="29"/>
      <c r="Q39" s="29"/>
      <c r="R39" s="29"/>
    </row>
    <row r="40" spans="2:18" s="26" customFormat="1" x14ac:dyDescent="0.2"/>
    <row r="41" spans="2:18" s="26" customFormat="1" x14ac:dyDescent="0.2"/>
    <row r="42" spans="2:18" s="26" customFormat="1" x14ac:dyDescent="0.2"/>
    <row r="43" spans="2:18" s="26" customFormat="1" x14ac:dyDescent="0.2"/>
    <row r="44" spans="2:18" s="26" customFormat="1" x14ac:dyDescent="0.2"/>
    <row r="45" spans="2:18" s="26" customFormat="1" x14ac:dyDescent="0.2"/>
    <row r="46" spans="2:18" s="26" customFormat="1" x14ac:dyDescent="0.2"/>
    <row r="47" spans="2:18" s="26" customFormat="1" x14ac:dyDescent="0.2"/>
    <row r="48" spans="2:18" s="26" customFormat="1" x14ac:dyDescent="0.2"/>
    <row r="49" s="26" customFormat="1" x14ac:dyDescent="0.2"/>
    <row r="50" s="26" customFormat="1" x14ac:dyDescent="0.2"/>
    <row r="51" s="26" customFormat="1" x14ac:dyDescent="0.2"/>
    <row r="52" s="26" customFormat="1" x14ac:dyDescent="0.2"/>
    <row r="53" s="26" customFormat="1" x14ac:dyDescent="0.2"/>
    <row r="54" s="26" customFormat="1" x14ac:dyDescent="0.2"/>
    <row r="55" s="26" customFormat="1" x14ac:dyDescent="0.2"/>
    <row r="56" s="26" customFormat="1" x14ac:dyDescent="0.2"/>
    <row r="57" s="26" customFormat="1" x14ac:dyDescent="0.2"/>
    <row r="58" s="26" customFormat="1" x14ac:dyDescent="0.2"/>
    <row r="59" s="26" customFormat="1" x14ac:dyDescent="0.2"/>
    <row r="60" s="26" customFormat="1" x14ac:dyDescent="0.2"/>
    <row r="61" s="26" customFormat="1" x14ac:dyDescent="0.2"/>
    <row r="62" s="26" customFormat="1" x14ac:dyDescent="0.2"/>
    <row r="63" s="26" customFormat="1" x14ac:dyDescent="0.2"/>
    <row r="64" s="26" customFormat="1" x14ac:dyDescent="0.2"/>
    <row r="65" s="26" customFormat="1" x14ac:dyDescent="0.2"/>
    <row r="66" s="26" customFormat="1" x14ac:dyDescent="0.2"/>
    <row r="67" s="26" customFormat="1" x14ac:dyDescent="0.2"/>
    <row r="68" s="26" customFormat="1" x14ac:dyDescent="0.2"/>
    <row r="69" s="26" customFormat="1" x14ac:dyDescent="0.2"/>
    <row r="70" s="26" customFormat="1" x14ac:dyDescent="0.2"/>
    <row r="71" s="26" customFormat="1" x14ac:dyDescent="0.2"/>
    <row r="72" s="26" customFormat="1" x14ac:dyDescent="0.2"/>
    <row r="73" s="26" customFormat="1" x14ac:dyDescent="0.2"/>
    <row r="74" s="26" customFormat="1" x14ac:dyDescent="0.2"/>
    <row r="75" s="26" customFormat="1" x14ac:dyDescent="0.2"/>
    <row r="76" s="26" customFormat="1" x14ac:dyDescent="0.2"/>
    <row r="77" s="26" customFormat="1" x14ac:dyDescent="0.2"/>
    <row r="78" s="26" customFormat="1" x14ac:dyDescent="0.2"/>
    <row r="79" s="26" customFormat="1" x14ac:dyDescent="0.2"/>
    <row r="80" s="26" customFormat="1" x14ac:dyDescent="0.2"/>
    <row r="81" s="26" customFormat="1" x14ac:dyDescent="0.2"/>
    <row r="82" s="26" customFormat="1" x14ac:dyDescent="0.2"/>
    <row r="83" s="26" customFormat="1" x14ac:dyDescent="0.2"/>
    <row r="84" s="26" customFormat="1" x14ac:dyDescent="0.2"/>
    <row r="85" s="26" customFormat="1" x14ac:dyDescent="0.2"/>
    <row r="86" s="26" customFormat="1" x14ac:dyDescent="0.2"/>
    <row r="87" s="26" customFormat="1" x14ac:dyDescent="0.2"/>
    <row r="88" s="26" customFormat="1" x14ac:dyDescent="0.2"/>
    <row r="89" s="26" customFormat="1" x14ac:dyDescent="0.2"/>
    <row r="90" s="26" customFormat="1" x14ac:dyDescent="0.2"/>
    <row r="91" s="26" customFormat="1" x14ac:dyDescent="0.2"/>
    <row r="92" s="26" customFormat="1" x14ac:dyDescent="0.2"/>
    <row r="93" s="26" customFormat="1" x14ac:dyDescent="0.2"/>
    <row r="94" s="26" customFormat="1" x14ac:dyDescent="0.2"/>
    <row r="95" s="26" customFormat="1" x14ac:dyDescent="0.2"/>
    <row r="96" s="26" customFormat="1" x14ac:dyDescent="0.2"/>
    <row r="97" s="26" customFormat="1" x14ac:dyDescent="0.2"/>
    <row r="98" s="26" customFormat="1" x14ac:dyDescent="0.2"/>
    <row r="99" s="26" customFormat="1" x14ac:dyDescent="0.2"/>
    <row r="100" s="26" customFormat="1" x14ac:dyDescent="0.2"/>
    <row r="101" s="26" customFormat="1" x14ac:dyDescent="0.2"/>
    <row r="102" s="26" customFormat="1" x14ac:dyDescent="0.2"/>
    <row r="103" s="26" customFormat="1" x14ac:dyDescent="0.2"/>
    <row r="104" s="26" customFormat="1" x14ac:dyDescent="0.2"/>
    <row r="105" s="26" customFormat="1" x14ac:dyDescent="0.2"/>
    <row r="106" s="26" customFormat="1" x14ac:dyDescent="0.2"/>
    <row r="107" s="26" customFormat="1" x14ac:dyDescent="0.2"/>
    <row r="108" s="26" customFormat="1" x14ac:dyDescent="0.2"/>
    <row r="109" s="26" customFormat="1" x14ac:dyDescent="0.2"/>
    <row r="110" s="26" customFormat="1" x14ac:dyDescent="0.2"/>
    <row r="111" s="26" customFormat="1" x14ac:dyDescent="0.2"/>
    <row r="112" s="26" customFormat="1" x14ac:dyDescent="0.2"/>
    <row r="113" s="26" customFormat="1" x14ac:dyDescent="0.2"/>
    <row r="114" s="26" customFormat="1" x14ac:dyDescent="0.2"/>
    <row r="115" s="26" customFormat="1" x14ac:dyDescent="0.2"/>
    <row r="116" s="26" customFormat="1" x14ac:dyDescent="0.2"/>
    <row r="117" s="26" customFormat="1" x14ac:dyDescent="0.2"/>
    <row r="118" s="26" customFormat="1" x14ac:dyDescent="0.2"/>
    <row r="119" s="26" customFormat="1" x14ac:dyDescent="0.2"/>
    <row r="120" s="26" customFormat="1" x14ac:dyDescent="0.2"/>
    <row r="121" s="26" customFormat="1" x14ac:dyDescent="0.2"/>
    <row r="122" s="26" customFormat="1" x14ac:dyDescent="0.2"/>
    <row r="123" s="26" customFormat="1" x14ac:dyDescent="0.2"/>
    <row r="124" s="26" customFormat="1" x14ac:dyDescent="0.2"/>
    <row r="125" s="26" customFormat="1" x14ac:dyDescent="0.2"/>
    <row r="126" s="26" customFormat="1" x14ac:dyDescent="0.2"/>
    <row r="127" s="26" customFormat="1" x14ac:dyDescent="0.2"/>
    <row r="128" s="26" customFormat="1" x14ac:dyDescent="0.2"/>
    <row r="129" s="26" customFormat="1" x14ac:dyDescent="0.2"/>
    <row r="130" s="26" customFormat="1" x14ac:dyDescent="0.2"/>
    <row r="131" s="26" customFormat="1" x14ac:dyDescent="0.2"/>
    <row r="132" s="26" customFormat="1" x14ac:dyDescent="0.2"/>
    <row r="133" s="26" customFormat="1" x14ac:dyDescent="0.2"/>
    <row r="134" s="26" customFormat="1" x14ac:dyDescent="0.2"/>
    <row r="135" s="26" customFormat="1" x14ac:dyDescent="0.2"/>
    <row r="136" s="26" customFormat="1" x14ac:dyDescent="0.2"/>
    <row r="137" s="26" customFormat="1" x14ac:dyDescent="0.2"/>
    <row r="138" s="26" customFormat="1" x14ac:dyDescent="0.2"/>
    <row r="139" s="26" customFormat="1" x14ac:dyDescent="0.2"/>
    <row r="140" s="26" customFormat="1" x14ac:dyDescent="0.2"/>
    <row r="141" s="26" customFormat="1" x14ac:dyDescent="0.2"/>
    <row r="142" s="26" customFormat="1" x14ac:dyDescent="0.2"/>
    <row r="143" s="26" customFormat="1" x14ac:dyDescent="0.2"/>
    <row r="144" s="26" customFormat="1" x14ac:dyDescent="0.2"/>
    <row r="145" s="26" customFormat="1" x14ac:dyDescent="0.2"/>
    <row r="146" s="26" customFormat="1" x14ac:dyDescent="0.2"/>
    <row r="147" s="26" customFormat="1" x14ac:dyDescent="0.2"/>
    <row r="148" s="26" customFormat="1" x14ac:dyDescent="0.2"/>
    <row r="149" s="26" customFormat="1" x14ac:dyDescent="0.2"/>
    <row r="150" s="26" customFormat="1" x14ac:dyDescent="0.2"/>
  </sheetData>
  <sheetProtection algorithmName="SHA-512" hashValue="k0fuz0LiYZWElAFTt5jOOiCRa8Js6+EvpaVm6sKO7WRzAv7jyNrK5z0jA/12Bj1ph/NvnoJu7IoUgLilpX/82A==" saltValue="iXs0bwQ6spIqfwO1ZN/f/g==" spinCount="100000" sheet="1" objects="1" scenarios="1" insertColumns="0" insertRows="0"/>
  <mergeCells count="8">
    <mergeCell ref="B14:B17"/>
    <mergeCell ref="C14:C17"/>
    <mergeCell ref="M14:M17"/>
    <mergeCell ref="K13:L13"/>
    <mergeCell ref="K14:L14"/>
    <mergeCell ref="K15:L15"/>
    <mergeCell ref="K16:L16"/>
    <mergeCell ref="K17:L17"/>
  </mergeCells>
  <conditionalFormatting sqref="F21:F28">
    <cfRule type="cellIs" dxfId="69" priority="129" operator="equal">
      <formula>"High"</formula>
    </cfRule>
    <cfRule type="cellIs" dxfId="68" priority="130" operator="equal">
      <formula>"Medium"</formula>
    </cfRule>
    <cfRule type="cellIs" dxfId="67" priority="131" operator="equal">
      <formula>"Low"</formula>
    </cfRule>
  </conditionalFormatting>
  <conditionalFormatting sqref="H21:H28">
    <cfRule type="cellIs" dxfId="66" priority="126" operator="equal">
      <formula>"High"</formula>
    </cfRule>
    <cfRule type="cellIs" dxfId="65" priority="127" operator="equal">
      <formula>"Medium"</formula>
    </cfRule>
    <cfRule type="cellIs" dxfId="64" priority="128" operator="equal">
      <formula>"Low"</formula>
    </cfRule>
  </conditionalFormatting>
  <conditionalFormatting sqref="K21:K30">
    <cfRule type="cellIs" dxfId="63" priority="123" operator="equal">
      <formula>"Not Acceptable"</formula>
    </cfRule>
    <cfRule type="cellIs" dxfId="62" priority="125" operator="equal">
      <formula>"Acceptable"</formula>
    </cfRule>
  </conditionalFormatting>
  <conditionalFormatting sqref="M21:M28">
    <cfRule type="cellIs" dxfId="61" priority="117" operator="equal">
      <formula>"High"</formula>
    </cfRule>
    <cfRule type="cellIs" dxfId="60" priority="118" operator="equal">
      <formula>"Medium"</formula>
    </cfRule>
    <cfRule type="cellIs" dxfId="59" priority="119" operator="equal">
      <formula>"Low"</formula>
    </cfRule>
  </conditionalFormatting>
  <conditionalFormatting sqref="O21:O28">
    <cfRule type="cellIs" dxfId="58" priority="114" operator="equal">
      <formula>"High"</formula>
    </cfRule>
    <cfRule type="cellIs" dxfId="57" priority="115" operator="equal">
      <formula>"Medium"</formula>
    </cfRule>
    <cfRule type="cellIs" dxfId="56" priority="116" operator="equal">
      <formula>"Low"</formula>
    </cfRule>
  </conditionalFormatting>
  <conditionalFormatting sqref="F32:F38">
    <cfRule type="cellIs" dxfId="55" priority="111" operator="equal">
      <formula>"High"</formula>
    </cfRule>
    <cfRule type="cellIs" dxfId="54" priority="112" operator="equal">
      <formula>"Medium"</formula>
    </cfRule>
    <cfRule type="cellIs" dxfId="53" priority="113" operator="equal">
      <formula>"Low"</formula>
    </cfRule>
  </conditionalFormatting>
  <conditionalFormatting sqref="H32:H38">
    <cfRule type="cellIs" dxfId="52" priority="108" operator="equal">
      <formula>"High"</formula>
    </cfRule>
    <cfRule type="cellIs" dxfId="51" priority="109" operator="equal">
      <formula>"Medium"</formula>
    </cfRule>
    <cfRule type="cellIs" dxfId="50" priority="110" operator="equal">
      <formula>"Low"</formula>
    </cfRule>
  </conditionalFormatting>
  <conditionalFormatting sqref="M32:M38">
    <cfRule type="cellIs" dxfId="49" priority="99" operator="equal">
      <formula>"High"</formula>
    </cfRule>
    <cfRule type="cellIs" dxfId="48" priority="100" operator="equal">
      <formula>"Medium"</formula>
    </cfRule>
    <cfRule type="cellIs" dxfId="47" priority="101" operator="equal">
      <formula>"Low"</formula>
    </cfRule>
  </conditionalFormatting>
  <conditionalFormatting sqref="O32:O38">
    <cfRule type="cellIs" dxfId="46" priority="96" operator="equal">
      <formula>"High"</formula>
    </cfRule>
    <cfRule type="cellIs" dxfId="45" priority="97" operator="equal">
      <formula>"Medium"</formula>
    </cfRule>
    <cfRule type="cellIs" dxfId="44" priority="98" operator="equal">
      <formula>"Low"</formula>
    </cfRule>
  </conditionalFormatting>
  <conditionalFormatting sqref="F29:F30">
    <cfRule type="cellIs" dxfId="43" priority="87" operator="equal">
      <formula>"High"</formula>
    </cfRule>
    <cfRule type="cellIs" dxfId="42" priority="88" operator="equal">
      <formula>"Medium"</formula>
    </cfRule>
    <cfRule type="cellIs" dxfId="41" priority="89" operator="equal">
      <formula>"Low"</formula>
    </cfRule>
  </conditionalFormatting>
  <conditionalFormatting sqref="H29:H30">
    <cfRule type="cellIs" dxfId="40" priority="84" operator="equal">
      <formula>"High"</formula>
    </cfRule>
    <cfRule type="cellIs" dxfId="39" priority="85" operator="equal">
      <formula>"Medium"</formula>
    </cfRule>
    <cfRule type="cellIs" dxfId="38" priority="86" operator="equal">
      <formula>"Low"</formula>
    </cfRule>
  </conditionalFormatting>
  <conditionalFormatting sqref="M29">
    <cfRule type="cellIs" dxfId="37" priority="75" operator="equal">
      <formula>"High"</formula>
    </cfRule>
    <cfRule type="cellIs" dxfId="36" priority="76" operator="equal">
      <formula>"Medium"</formula>
    </cfRule>
    <cfRule type="cellIs" dxfId="35" priority="77" operator="equal">
      <formula>"Low"</formula>
    </cfRule>
  </conditionalFormatting>
  <conditionalFormatting sqref="O29">
    <cfRule type="cellIs" dxfId="34" priority="72" operator="equal">
      <formula>"High"</formula>
    </cfRule>
    <cfRule type="cellIs" dxfId="33" priority="73" operator="equal">
      <formula>"Medium"</formula>
    </cfRule>
    <cfRule type="cellIs" dxfId="32" priority="74" operator="equal">
      <formula>"Low"</formula>
    </cfRule>
  </conditionalFormatting>
  <conditionalFormatting sqref="M30">
    <cfRule type="cellIs" dxfId="31" priority="66" operator="equal">
      <formula>"High"</formula>
    </cfRule>
    <cfRule type="cellIs" dxfId="30" priority="67" operator="equal">
      <formula>"Medium"</formula>
    </cfRule>
    <cfRule type="cellIs" dxfId="29" priority="68" operator="equal">
      <formula>"Low"</formula>
    </cfRule>
  </conditionalFormatting>
  <conditionalFormatting sqref="O30">
    <cfRule type="cellIs" dxfId="28" priority="63" operator="equal">
      <formula>"High"</formula>
    </cfRule>
    <cfRule type="cellIs" dxfId="27" priority="64" operator="equal">
      <formula>"Medium"</formula>
    </cfRule>
    <cfRule type="cellIs" dxfId="26" priority="65" operator="equal">
      <formula>"Low"</formula>
    </cfRule>
  </conditionalFormatting>
  <conditionalFormatting sqref="F14">
    <cfRule type="cellIs" dxfId="25" priority="61" operator="equal">
      <formula>"False"</formula>
    </cfRule>
    <cfRule type="cellIs" dxfId="24" priority="62" operator="equal">
      <formula>"True"</formula>
    </cfRule>
  </conditionalFormatting>
  <conditionalFormatting sqref="F15:F17">
    <cfRule type="cellIs" dxfId="23" priority="59" operator="equal">
      <formula>"False"</formula>
    </cfRule>
    <cfRule type="cellIs" dxfId="22" priority="60" operator="equal">
      <formula>"True"</formula>
    </cfRule>
  </conditionalFormatting>
  <conditionalFormatting sqref="K14">
    <cfRule type="cellIs" dxfId="21" priority="54" operator="equal">
      <formula>"Not Eligible"</formula>
    </cfRule>
    <cfRule type="cellIs" dxfId="20" priority="55" operator="equal">
      <formula>"Eligible"</formula>
    </cfRule>
  </conditionalFormatting>
  <conditionalFormatting sqref="H14">
    <cfRule type="cellIs" dxfId="19" priority="52" operator="equal">
      <formula>"Not Eligible"</formula>
    </cfRule>
    <cfRule type="cellIs" dxfId="18" priority="53" operator="equal">
      <formula>"Eligible"</formula>
    </cfRule>
  </conditionalFormatting>
  <conditionalFormatting sqref="M14">
    <cfRule type="cellIs" dxfId="17" priority="38" operator="equal">
      <formula>"Not Eligible"</formula>
    </cfRule>
    <cfRule type="cellIs" dxfId="16" priority="39" operator="equal">
      <formula>"Eligible"</formula>
    </cfRule>
  </conditionalFormatting>
  <conditionalFormatting sqref="K15:K17">
    <cfRule type="cellIs" dxfId="15" priority="25" operator="equal">
      <formula>"Not Eligible"</formula>
    </cfRule>
    <cfRule type="cellIs" dxfId="14" priority="26" operator="equal">
      <formula>"Eligible"</formula>
    </cfRule>
  </conditionalFormatting>
  <conditionalFormatting sqref="H15">
    <cfRule type="cellIs" dxfId="13" priority="13" operator="equal">
      <formula>"Not Eligible"</formula>
    </cfRule>
    <cfRule type="cellIs" dxfId="12" priority="14" operator="equal">
      <formula>"Eligible"</formula>
    </cfRule>
  </conditionalFormatting>
  <conditionalFormatting sqref="H16">
    <cfRule type="cellIs" dxfId="11" priority="11" operator="equal">
      <formula>"Not Eligible"</formula>
    </cfRule>
    <cfRule type="cellIs" dxfId="10" priority="12" operator="equal">
      <formula>"Eligible"</formula>
    </cfRule>
  </conditionalFormatting>
  <conditionalFormatting sqref="H17">
    <cfRule type="cellIs" dxfId="9" priority="9" operator="equal">
      <formula>"Not Eligible"</formula>
    </cfRule>
    <cfRule type="cellIs" dxfId="8" priority="10" operator="equal">
      <formula>"Eligible"</formula>
    </cfRule>
  </conditionalFormatting>
  <conditionalFormatting sqref="R32:R38">
    <cfRule type="cellIs" dxfId="7" priority="1" operator="equal">
      <formula>"Not Acceptable"</formula>
    </cfRule>
    <cfRule type="cellIs" dxfId="6" priority="2" operator="equal">
      <formula>"Acceptable"</formula>
    </cfRule>
  </conditionalFormatting>
  <conditionalFormatting sqref="K32:K38">
    <cfRule type="cellIs" dxfId="5" priority="5" operator="equal">
      <formula>"Not Acceptable"</formula>
    </cfRule>
    <cfRule type="cellIs" dxfId="4" priority="6" operator="equal">
      <formula>"Acceptable"</formula>
    </cfRule>
  </conditionalFormatting>
  <conditionalFormatting sqref="R21:R30">
    <cfRule type="cellIs" dxfId="3" priority="3" operator="equal">
      <formula>"Not Acceptable"</formula>
    </cfRule>
    <cfRule type="cellIs" dxfId="2" priority="4" operator="equal">
      <formula>"Acceptable"</formula>
    </cfRule>
  </conditionalFormatting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9" operator="equal" id="{89DB7B99-E37E-4390-A2D2-9BECDFBAB5B4}">
            <xm:f>Data!$C$33</xm:f>
            <x14:dxf>
              <fill>
                <patternFill>
                  <bgColor rgb="FFFF0000"/>
                </patternFill>
              </fill>
            </x14:dxf>
          </x14:cfRule>
          <x14:cfRule type="cellIs" priority="140" operator="equal" id="{98972516-7A41-4981-9CB3-A7C9E1666C75}">
            <xm:f>Data!$C$32</xm:f>
            <x14:dxf>
              <fill>
                <patternFill>
                  <bgColor rgb="FF92D050"/>
                </patternFill>
              </fill>
            </x14:dxf>
          </x14:cfRule>
          <xm:sqref>E18 E9:E12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E84049C-F310-4542-9B36-E8DFB4D2F459}">
          <x14:formula1>
            <xm:f>Data!$B$3:$B$5</xm:f>
          </x14:formula1>
          <xm:sqref>F21:F30 O32:O38 H21:H30 H32:H38 F32:F38 M32:M38 M21:M30 O21:O30</xm:sqref>
        </x14:dataValidation>
        <x14:dataValidation type="list" allowBlank="1" showInputMessage="1" showErrorMessage="1" prompt="Select applicable answer from the drop-down list" xr:uid="{81F64CE2-08C0-4ED4-946B-8EC8889D2A3C}">
          <x14:formula1>
            <xm:f>Data!$B$12:$B$14</xm:f>
          </x14:formula1>
          <xm:sqref>F14:F17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16FCF-6D4A-4831-AA90-6C1A66BAF75D}">
  <dimension ref="B2:B13"/>
  <sheetViews>
    <sheetView workbookViewId="0">
      <selection activeCell="B7" sqref="B7"/>
    </sheetView>
  </sheetViews>
  <sheetFormatPr defaultRowHeight="12.45" x14ac:dyDescent="0.2"/>
  <sheetData>
    <row r="2" spans="2:2" ht="17.7" x14ac:dyDescent="0.3">
      <c r="B2" s="3" t="s">
        <v>78</v>
      </c>
    </row>
    <row r="3" spans="2:2" ht="13.1" x14ac:dyDescent="0.25">
      <c r="B3" s="35" t="s">
        <v>116</v>
      </c>
    </row>
    <row r="5" spans="2:2" x14ac:dyDescent="0.2">
      <c r="B5" t="s">
        <v>123</v>
      </c>
    </row>
    <row r="7" spans="2:2" x14ac:dyDescent="0.2">
      <c r="B7" t="s">
        <v>124</v>
      </c>
    </row>
    <row r="8" spans="2:2" x14ac:dyDescent="0.2">
      <c r="B8" t="s">
        <v>122</v>
      </c>
    </row>
    <row r="9" spans="2:2" x14ac:dyDescent="0.2">
      <c r="B9" t="s">
        <v>117</v>
      </c>
    </row>
    <row r="10" spans="2:2" x14ac:dyDescent="0.2">
      <c r="B10" t="s">
        <v>118</v>
      </c>
    </row>
    <row r="11" spans="2:2" x14ac:dyDescent="0.2">
      <c r="B11" t="s">
        <v>119</v>
      </c>
    </row>
    <row r="12" spans="2:2" x14ac:dyDescent="0.2">
      <c r="B12" s="36" t="s">
        <v>120</v>
      </c>
    </row>
    <row r="13" spans="2:2" x14ac:dyDescent="0.2">
      <c r="B13" s="36" t="s">
        <v>121</v>
      </c>
    </row>
  </sheetData>
  <sheetProtection algorithmName="SHA-512" hashValue="Il2PuQSorufK1LhjUIKHxhLZTMsDHi17zvW+d0efvdrwT8zoERRDKfxNOuff2/ZOH3O5AUxrkC1X+O0pNxSV3w==" saltValue="8zd7E83Q+54xBitdCE8ev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B932A-482B-4C78-83A7-D2F55F5D5803}">
  <dimension ref="B2:J43"/>
  <sheetViews>
    <sheetView topLeftCell="A11" workbookViewId="0">
      <selection activeCell="C28" sqref="C28"/>
    </sheetView>
  </sheetViews>
  <sheetFormatPr defaultRowHeight="12.45" x14ac:dyDescent="0.2"/>
  <cols>
    <col min="2" max="2" width="16.25" bestFit="1" customWidth="1"/>
    <col min="3" max="3" width="13.25" bestFit="1" customWidth="1"/>
  </cols>
  <sheetData>
    <row r="2" spans="2:3" x14ac:dyDescent="0.2">
      <c r="B2" s="1" t="s">
        <v>34</v>
      </c>
      <c r="C2" s="1">
        <v>0.1</v>
      </c>
    </row>
    <row r="3" spans="2:3" x14ac:dyDescent="0.2">
      <c r="B3" s="1" t="s">
        <v>6</v>
      </c>
      <c r="C3" s="1">
        <v>1</v>
      </c>
    </row>
    <row r="4" spans="2:3" x14ac:dyDescent="0.2">
      <c r="B4" s="1" t="s">
        <v>7</v>
      </c>
      <c r="C4" s="1">
        <v>2</v>
      </c>
    </row>
    <row r="5" spans="2:3" x14ac:dyDescent="0.2">
      <c r="B5" s="1" t="s">
        <v>8</v>
      </c>
      <c r="C5" s="1">
        <v>3</v>
      </c>
    </row>
    <row r="8" spans="2:3" x14ac:dyDescent="0.2">
      <c r="B8" s="1" t="s">
        <v>94</v>
      </c>
    </row>
    <row r="9" spans="2:3" x14ac:dyDescent="0.2">
      <c r="B9" s="1" t="s">
        <v>40</v>
      </c>
    </row>
    <row r="10" spans="2:3" x14ac:dyDescent="0.2">
      <c r="B10" s="1" t="s">
        <v>39</v>
      </c>
    </row>
    <row r="12" spans="2:3" x14ac:dyDescent="0.2">
      <c r="B12" s="1" t="s">
        <v>73</v>
      </c>
    </row>
    <row r="13" spans="2:3" x14ac:dyDescent="0.2">
      <c r="B13" s="21" t="s">
        <v>96</v>
      </c>
    </row>
    <row r="14" spans="2:3" x14ac:dyDescent="0.2">
      <c r="B14" s="21" t="s">
        <v>97</v>
      </c>
    </row>
    <row r="17" spans="2:10" x14ac:dyDescent="0.2">
      <c r="B17" s="1" t="s">
        <v>53</v>
      </c>
    </row>
    <row r="18" spans="2:10" x14ac:dyDescent="0.2">
      <c r="B18" s="1" t="s">
        <v>51</v>
      </c>
    </row>
    <row r="19" spans="2:10" x14ac:dyDescent="0.2">
      <c r="B19" s="1" t="s">
        <v>52</v>
      </c>
    </row>
    <row r="21" spans="2:10" x14ac:dyDescent="0.2">
      <c r="B21" s="1" t="s">
        <v>101</v>
      </c>
    </row>
    <row r="22" spans="2:10" x14ac:dyDescent="0.2">
      <c r="B22" s="1">
        <f>COUNTIF('Audit Capability Assessment'!H14:H17,"Eligible")</f>
        <v>0</v>
      </c>
      <c r="C22" s="1" t="s">
        <v>100</v>
      </c>
    </row>
    <row r="23" spans="2:10" x14ac:dyDescent="0.2">
      <c r="B23" s="1"/>
      <c r="C23" s="1"/>
    </row>
    <row r="24" spans="2:10" x14ac:dyDescent="0.2">
      <c r="B24" s="1"/>
      <c r="C24" s="1"/>
    </row>
    <row r="25" spans="2:10" x14ac:dyDescent="0.2">
      <c r="B25" s="1" t="s">
        <v>69</v>
      </c>
    </row>
    <row r="26" spans="2:10" x14ac:dyDescent="0.2">
      <c r="B26" s="1">
        <f>IF(COUNTIF('Audit Capability Assessment'!K21:K38,"Acceptable")&gt;0,COUNTIF('Audit Capability Assessment'!K21:K38,"Acceptable"),0.1)</f>
        <v>0.1</v>
      </c>
      <c r="C26" s="1" t="s">
        <v>91</v>
      </c>
      <c r="H26" s="1"/>
      <c r="I26" s="1"/>
      <c r="J26" s="1"/>
    </row>
    <row r="27" spans="2:10" x14ac:dyDescent="0.2">
      <c r="B27" s="1">
        <f>COUNTIF('Audit Capability Assessment'!K21:K38,"Not Acceptable")</f>
        <v>17</v>
      </c>
      <c r="C27" s="1" t="s">
        <v>105</v>
      </c>
      <c r="H27" s="1"/>
      <c r="I27" s="1"/>
      <c r="J27" s="1"/>
    </row>
    <row r="28" spans="2:10" x14ac:dyDescent="0.2">
      <c r="B28" s="1" t="s">
        <v>106</v>
      </c>
      <c r="C28" s="1" t="str">
        <f>IF(B27&gt;0,"Not Acceptable",IF(B26=0,"Not Acceptable",IF(B26&gt;0.1,"Acceptable",IF(B26=0.1,"Not Rated","Error"))))</f>
        <v>Not Acceptable</v>
      </c>
      <c r="H28" s="1"/>
    </row>
    <row r="31" spans="2:10" x14ac:dyDescent="0.2">
      <c r="B31" s="1" t="s">
        <v>71</v>
      </c>
    </row>
    <row r="32" spans="2:10" x14ac:dyDescent="0.2">
      <c r="B32" s="1">
        <f>IF(COUNTIF('Audit Capability Assessment'!R21:R38,"Acceptable")&gt;0,COUNTIF('Audit Capability Assessment'!R21:R38,"Acceptable"),0.1)</f>
        <v>0.1</v>
      </c>
      <c r="C32" s="1" t="s">
        <v>91</v>
      </c>
    </row>
    <row r="33" spans="2:3" x14ac:dyDescent="0.2">
      <c r="B33" s="1">
        <f>COUNTIF('Audit Capability Assessment'!R21:R38,"Not Acceptable")</f>
        <v>0</v>
      </c>
      <c r="C33" s="1" t="s">
        <v>105</v>
      </c>
    </row>
    <row r="34" spans="2:3" x14ac:dyDescent="0.2">
      <c r="B34" s="1" t="s">
        <v>106</v>
      </c>
      <c r="C34" s="1" t="str">
        <f>IF(B33&gt;0,"Not Acceptable",IF(B32=0,"Not Acceptable",IF(B32&gt;0.1,"Acceptable",IF(B32=0.1,"Not Rated","Error"))))</f>
        <v>Not Rated</v>
      </c>
    </row>
    <row r="37" spans="2:3" x14ac:dyDescent="0.2">
      <c r="B37" s="1" t="s">
        <v>73</v>
      </c>
    </row>
    <row r="38" spans="2:3" x14ac:dyDescent="0.2">
      <c r="B38" s="1" t="s">
        <v>74</v>
      </c>
    </row>
    <row r="39" spans="2:3" x14ac:dyDescent="0.2">
      <c r="B39" s="1" t="s">
        <v>75</v>
      </c>
    </row>
    <row r="41" spans="2:3" x14ac:dyDescent="0.2">
      <c r="B41" s="1" t="s">
        <v>93</v>
      </c>
    </row>
    <row r="42" spans="2:3" x14ac:dyDescent="0.2">
      <c r="B42" s="1" t="s">
        <v>91</v>
      </c>
    </row>
    <row r="43" spans="2:3" x14ac:dyDescent="0.2">
      <c r="B43" s="1" t="s">
        <v>92</v>
      </c>
    </row>
  </sheetData>
  <sheetProtection algorithmName="SHA-512" hashValue="VwFQ1dl7T1QgwU87Ee7TeU8hZ4eOOuYvTTjXtCcocAhFujV76wXFVwG5DsN/LtychtuxF8kdXhzechubxHtIjg==" saltValue="1yMTmdyYaTKKSJMzqu1Yr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Remote Audit Data Collection</vt:lpstr>
      <vt:lpstr>Audit Capability Assessment</vt:lpstr>
      <vt:lpstr>Information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Folland</dc:creator>
  <cp:lastModifiedBy>Ian Folland</cp:lastModifiedBy>
  <dcterms:created xsi:type="dcterms:W3CDTF">2020-09-01T12:01:12Z</dcterms:created>
  <dcterms:modified xsi:type="dcterms:W3CDTF">2021-01-12T10:03:50Z</dcterms:modified>
</cp:coreProperties>
</file>