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ocuments\My IAQG\Projects\Remote Audit\RA WG Documents\"/>
    </mc:Choice>
  </mc:AlternateContent>
  <xr:revisionPtr revIDLastSave="0" documentId="13_ncr:1_{D48411A1-0C55-4B2B-AD1B-0948D47DD256}" xr6:coauthVersionLast="46" xr6:coauthVersionMax="46" xr10:uidLastSave="{00000000-0000-0000-0000-000000000000}"/>
  <bookViews>
    <workbookView xWindow="-118" yWindow="-118" windowWidth="25370" windowHeight="13929" xr2:uid="{52E34613-2BBC-4A84-B188-6E7595A025F0}"/>
  </bookViews>
  <sheets>
    <sheet name="Remote Audit Data Collection" sheetId="1" r:id="rId1"/>
    <sheet name="Audit Capability Assessment" sheetId="2" r:id="rId2"/>
    <sheet name="Information" sheetId="4" r:id="rId3"/>
    <sheet name="Data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 a="1"/>
  <c r="H17" i="2" s="1"/>
  <c r="H16" i="2" a="1"/>
  <c r="H16" i="2" s="1"/>
  <c r="H15" i="2" a="1"/>
  <c r="H15" i="2" s="1"/>
  <c r="H14" i="2" a="1"/>
  <c r="H14" i="2" s="1"/>
  <c r="B22" i="3" l="1"/>
  <c r="M14" i="2" s="1" a="1"/>
  <c r="M14" i="2" s="1"/>
  <c r="C36" i="1" s="1"/>
  <c r="P30" i="2" l="1" a="1"/>
  <c r="P30" i="2" s="1"/>
  <c r="N30" i="2" a="1"/>
  <c r="N30" i="2" s="1"/>
  <c r="P29" i="2" a="1"/>
  <c r="P29" i="2" s="1"/>
  <c r="N29" i="2" a="1"/>
  <c r="N29" i="2" s="1"/>
  <c r="I30" i="2" a="1"/>
  <c r="I30" i="2" s="1"/>
  <c r="G30" i="2" a="1"/>
  <c r="G30" i="2" s="1"/>
  <c r="I29" i="2" a="1"/>
  <c r="I29" i="2" s="1"/>
  <c r="G29" i="2" a="1"/>
  <c r="G29" i="2" s="1"/>
  <c r="J30" i="2" l="1"/>
  <c r="K30" i="2" s="1" a="1"/>
  <c r="K30" i="2" s="1"/>
  <c r="Q30" i="2"/>
  <c r="R30" i="2" s="1" a="1"/>
  <c r="R30" i="2" s="1"/>
  <c r="Q29" i="2"/>
  <c r="R29" i="2" s="1" a="1"/>
  <c r="R29" i="2" s="1"/>
  <c r="J29" i="2"/>
  <c r="K29" i="2" s="1" a="1"/>
  <c r="K29" i="2" s="1"/>
  <c r="P38" i="2" l="1" a="1"/>
  <c r="P38" i="2" s="1"/>
  <c r="N38" i="2" a="1"/>
  <c r="N38" i="2" s="1"/>
  <c r="Q38" i="2" s="1"/>
  <c r="R38" i="2" s="1" a="1"/>
  <c r="R38" i="2" s="1"/>
  <c r="I38" i="2" a="1"/>
  <c r="I38" i="2" s="1"/>
  <c r="G38" i="2" a="1"/>
  <c r="G38" i="2" s="1"/>
  <c r="P37" i="2" a="1"/>
  <c r="P37" i="2" s="1"/>
  <c r="N37" i="2" a="1"/>
  <c r="N37" i="2" s="1"/>
  <c r="Q37" i="2" s="1"/>
  <c r="R37" i="2" s="1" a="1"/>
  <c r="R37" i="2" s="1"/>
  <c r="I37" i="2" a="1"/>
  <c r="I37" i="2" s="1"/>
  <c r="G37" i="2" a="1"/>
  <c r="G37" i="2" s="1"/>
  <c r="P36" i="2" a="1"/>
  <c r="P36" i="2" s="1"/>
  <c r="N36" i="2" a="1"/>
  <c r="N36" i="2" s="1"/>
  <c r="I36" i="2" a="1"/>
  <c r="I36" i="2" s="1"/>
  <c r="G36" i="2" a="1"/>
  <c r="G36" i="2" s="1"/>
  <c r="P35" i="2" a="1"/>
  <c r="P35" i="2" s="1"/>
  <c r="N35" i="2" a="1"/>
  <c r="N35" i="2" s="1"/>
  <c r="I35" i="2" a="1"/>
  <c r="I35" i="2" s="1"/>
  <c r="G35" i="2" a="1"/>
  <c r="G35" i="2" s="1"/>
  <c r="P34" i="2" a="1"/>
  <c r="P34" i="2" s="1"/>
  <c r="N34" i="2" a="1"/>
  <c r="N34" i="2" s="1"/>
  <c r="Q34" i="2" s="1"/>
  <c r="R34" i="2" s="1" a="1"/>
  <c r="R34" i="2" s="1"/>
  <c r="I34" i="2" a="1"/>
  <c r="I34" i="2" s="1"/>
  <c r="G34" i="2" a="1"/>
  <c r="G34" i="2" s="1"/>
  <c r="P33" i="2" a="1"/>
  <c r="P33" i="2" s="1"/>
  <c r="N33" i="2" a="1"/>
  <c r="N33" i="2" s="1"/>
  <c r="Q33" i="2" s="1"/>
  <c r="R33" i="2" s="1" a="1"/>
  <c r="R33" i="2" s="1"/>
  <c r="I33" i="2" a="1"/>
  <c r="I33" i="2" s="1"/>
  <c r="G33" i="2" a="1"/>
  <c r="G33" i="2" s="1"/>
  <c r="P32" i="2" a="1"/>
  <c r="P32" i="2" s="1"/>
  <c r="N32" i="2" a="1"/>
  <c r="N32" i="2" s="1"/>
  <c r="I32" i="2" a="1"/>
  <c r="I32" i="2" s="1"/>
  <c r="G32" i="2" a="1"/>
  <c r="G32" i="2" s="1"/>
  <c r="P28" i="2" a="1"/>
  <c r="P28" i="2" s="1"/>
  <c r="N28" i="2" a="1"/>
  <c r="N28" i="2" s="1"/>
  <c r="I28" i="2" a="1"/>
  <c r="I28" i="2" s="1"/>
  <c r="G28" i="2" a="1"/>
  <c r="G28" i="2" s="1"/>
  <c r="P27" i="2" a="1"/>
  <c r="P27" i="2" s="1"/>
  <c r="N27" i="2" a="1"/>
  <c r="N27" i="2" s="1"/>
  <c r="I27" i="2" a="1"/>
  <c r="I27" i="2" s="1"/>
  <c r="G27" i="2" a="1"/>
  <c r="G27" i="2" s="1"/>
  <c r="P26" i="2" a="1"/>
  <c r="P26" i="2" s="1"/>
  <c r="N26" i="2" a="1"/>
  <c r="N26" i="2" s="1"/>
  <c r="I26" i="2" a="1"/>
  <c r="I26" i="2" s="1"/>
  <c r="G26" i="2" a="1"/>
  <c r="G26" i="2" s="1"/>
  <c r="P25" i="2" a="1"/>
  <c r="P25" i="2" s="1"/>
  <c r="N25" i="2" a="1"/>
  <c r="N25" i="2" s="1"/>
  <c r="I25" i="2" a="1"/>
  <c r="I25" i="2" s="1"/>
  <c r="G25" i="2" a="1"/>
  <c r="G25" i="2" s="1"/>
  <c r="P24" i="2" a="1"/>
  <c r="P24" i="2" s="1"/>
  <c r="N24" i="2" a="1"/>
  <c r="N24" i="2" s="1"/>
  <c r="I24" i="2" a="1"/>
  <c r="I24" i="2" s="1"/>
  <c r="G24" i="2" a="1"/>
  <c r="G24" i="2" s="1"/>
  <c r="P23" i="2" a="1"/>
  <c r="P23" i="2" s="1"/>
  <c r="N23" i="2" a="1"/>
  <c r="N23" i="2" s="1"/>
  <c r="I23" i="2" a="1"/>
  <c r="I23" i="2" s="1"/>
  <c r="G23" i="2" a="1"/>
  <c r="G23" i="2" s="1"/>
  <c r="P22" i="2" a="1"/>
  <c r="P22" i="2" s="1"/>
  <c r="N22" i="2" a="1"/>
  <c r="N22" i="2" s="1"/>
  <c r="I22" i="2" a="1"/>
  <c r="I22" i="2" s="1"/>
  <c r="G22" i="2" a="1"/>
  <c r="G22" i="2" s="1"/>
  <c r="P21" i="2" a="1"/>
  <c r="P21" i="2" s="1"/>
  <c r="N21" i="2" a="1"/>
  <c r="N21" i="2" s="1"/>
  <c r="I21" i="2" a="1"/>
  <c r="I21" i="2" s="1"/>
  <c r="G21" i="2" a="1"/>
  <c r="G21" i="2" s="1"/>
  <c r="J36" i="2" l="1"/>
  <c r="K36" i="2" s="1" a="1"/>
  <c r="K36" i="2" s="1"/>
  <c r="Q36" i="2"/>
  <c r="R36" i="2" s="1" a="1"/>
  <c r="R36" i="2" s="1"/>
  <c r="Q35" i="2"/>
  <c r="R35" i="2" s="1" a="1"/>
  <c r="R35" i="2" s="1"/>
  <c r="J21" i="2"/>
  <c r="K21" i="2" s="1" a="1"/>
  <c r="K21" i="2" s="1"/>
  <c r="J22" i="2"/>
  <c r="K22" i="2" s="1" a="1"/>
  <c r="K22" i="2" s="1"/>
  <c r="J23" i="2"/>
  <c r="K23" i="2" s="1" a="1"/>
  <c r="K23" i="2" s="1"/>
  <c r="J25" i="2"/>
  <c r="K25" i="2" s="1" a="1"/>
  <c r="K25" i="2" s="1"/>
  <c r="J26" i="2"/>
  <c r="K26" i="2" s="1" a="1"/>
  <c r="K26" i="2" s="1"/>
  <c r="J27" i="2"/>
  <c r="K27" i="2" s="1" a="1"/>
  <c r="K27" i="2" s="1"/>
  <c r="Q21" i="2"/>
  <c r="R21" i="2" s="1" a="1"/>
  <c r="R21" i="2" s="1"/>
  <c r="Q22" i="2"/>
  <c r="R22" i="2" s="1" a="1"/>
  <c r="R22" i="2" s="1"/>
  <c r="Q23" i="2"/>
  <c r="R23" i="2" s="1" a="1"/>
  <c r="R23" i="2" s="1"/>
  <c r="Q24" i="2"/>
  <c r="R24" i="2" s="1" a="1"/>
  <c r="R24" i="2" s="1"/>
  <c r="Q25" i="2"/>
  <c r="R25" i="2" s="1" a="1"/>
  <c r="R25" i="2" s="1"/>
  <c r="Q26" i="2"/>
  <c r="R26" i="2" s="1" a="1"/>
  <c r="R26" i="2" s="1"/>
  <c r="Q27" i="2"/>
  <c r="R27" i="2" s="1" a="1"/>
  <c r="R27" i="2" s="1"/>
  <c r="Q28" i="2"/>
  <c r="R28" i="2" s="1" a="1"/>
  <c r="R28" i="2" s="1"/>
  <c r="Q32" i="2"/>
  <c r="R32" i="2" s="1" a="1"/>
  <c r="R32" i="2" s="1"/>
  <c r="J37" i="2"/>
  <c r="K37" i="2" s="1" a="1"/>
  <c r="K37" i="2" s="1"/>
  <c r="J33" i="2"/>
  <c r="K33" i="2" s="1" a="1"/>
  <c r="K33" i="2" s="1"/>
  <c r="J35" i="2"/>
  <c r="K35" i="2" s="1" a="1"/>
  <c r="K35" i="2" s="1"/>
  <c r="J32" i="2"/>
  <c r="K32" i="2" s="1" a="1"/>
  <c r="K32" i="2" s="1"/>
  <c r="J34" i="2"/>
  <c r="K34" i="2" s="1" a="1"/>
  <c r="K34" i="2" s="1"/>
  <c r="J38" i="2"/>
  <c r="K38" i="2" s="1" a="1"/>
  <c r="K38" i="2" s="1"/>
  <c r="J24" i="2"/>
  <c r="K24" i="2" s="1" a="1"/>
  <c r="K24" i="2" s="1"/>
  <c r="J28" i="2"/>
  <c r="K28" i="2" s="1" a="1"/>
  <c r="K28" i="2" s="1"/>
  <c r="B33" i="3" l="1"/>
  <c r="B32" i="3"/>
  <c r="B26" i="3"/>
  <c r="B27" i="3"/>
  <c r="C34" i="3" l="1" a="1"/>
  <c r="C34" i="3" s="1"/>
  <c r="C38" i="1" s="1"/>
  <c r="C28" i="3" a="1"/>
  <c r="C28" i="3" s="1"/>
  <c r="C37" i="1" s="1"/>
  <c r="E10" i="2" l="1"/>
  <c r="E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Folland</author>
  </authors>
  <commentList>
    <comment ref="B9" authorId="0" shapeId="0" xr:uid="{C7820B6B-448F-47CA-A143-5599E438AA17}">
      <text>
        <r>
          <rPr>
            <b/>
            <sz val="9"/>
            <color indexed="81"/>
            <rFont val="Tahoma"/>
            <family val="2"/>
          </rPr>
          <t xml:space="preserve">IAQG OPMT:
</t>
        </r>
        <r>
          <rPr>
            <sz val="9"/>
            <color indexed="81"/>
            <rFont val="Tahoma"/>
            <family val="2"/>
          </rPr>
          <t>This field the date the RAFA is started to be completed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45" authorId="0" shapeId="0" xr:uid="{9D603E9D-E4F7-4520-AE1F-C5D80D560798}">
      <text>
        <r>
          <rPr>
            <b/>
            <sz val="9"/>
            <color indexed="81"/>
            <rFont val="Tahoma"/>
            <family val="2"/>
          </rPr>
          <t xml:space="preserve">IAQG OPMT:
</t>
        </r>
        <r>
          <rPr>
            <sz val="9"/>
            <color indexed="81"/>
            <rFont val="Tahoma"/>
            <family val="2"/>
          </rPr>
          <t>This field is the date the RAFA has been fully completed and the final conclusion made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<sst xmlns="http://schemas.openxmlformats.org/spreadsheetml/2006/main" count="177" uniqueCount="125">
  <si>
    <t>NUMBER</t>
  </si>
  <si>
    <t>PROCESS STEP</t>
  </si>
  <si>
    <t>CAPABILITY REQUIREMNT</t>
  </si>
  <si>
    <t>IDENTIFIED ISSUE</t>
  </si>
  <si>
    <t>ACTION(S) TO MITIGATE ISSUE</t>
  </si>
  <si>
    <t>LIKELIHOOD
OF OCCURANCE</t>
  </si>
  <si>
    <t>Low</t>
  </si>
  <si>
    <t>Medium</t>
  </si>
  <si>
    <t>High</t>
  </si>
  <si>
    <t>REVISED
LIKELIHOOD OF OCCURANCE</t>
  </si>
  <si>
    <t>REVISED
CAPABILITY RATING</t>
  </si>
  <si>
    <t>CAP RATING</t>
  </si>
  <si>
    <t>LIK RATING</t>
  </si>
  <si>
    <t>SCORE</t>
  </si>
  <si>
    <t>RCAP RATING</t>
  </si>
  <si>
    <t>RLIK RATING</t>
  </si>
  <si>
    <t>RSCORE</t>
  </si>
  <si>
    <t>Assess Capability</t>
  </si>
  <si>
    <t xml:space="preserve">Organization not able to accept a remote or partial remote audit(s)?  </t>
  </si>
  <si>
    <t>Organization not able to accept a remote or partial remote audit(s) inside their security perimeter / firewall</t>
  </si>
  <si>
    <t>Organization has the ability to support a remote audit</t>
  </si>
  <si>
    <t>Organization does not have the network infrastructure to support a remote audit</t>
  </si>
  <si>
    <t>Organization does not have the technical capability to support a remote audit</t>
  </si>
  <si>
    <t>The organization has special security or confidentiality requirements that prevent the sharing of essential information by ICT</t>
  </si>
  <si>
    <t>The organization does not have the capability to sharing documents, records or other information using the ICT and has to transmit information to the audit team?</t>
  </si>
  <si>
    <t>The organization does not have a secure means of sharing for any documents, records or other information that is required for the audit?</t>
  </si>
  <si>
    <t>Not all processes, activities, information or documentation can be shared using ICT or sharing technologies</t>
  </si>
  <si>
    <t>Assess Operational Status</t>
  </si>
  <si>
    <t xml:space="preserve">The organization is not functioning sufficiently to support the audit </t>
  </si>
  <si>
    <t>The operational status of the organization prevents the audit covering the required scope</t>
  </si>
  <si>
    <t>The organization is not able to ship products or perform the services defined within the current or requested scope of certification</t>
  </si>
  <si>
    <t>The organization is operating with concessions or deviations to customer requirements that effect the scope of the audit</t>
  </si>
  <si>
    <t>The organization is using alternative or temporary manufacturing, MRO, service, and/or distribution sites or processes that effect the ability to audit the required scope</t>
  </si>
  <si>
    <t>Audit cannot be conducted on-site</t>
  </si>
  <si>
    <t>Not Yet Completed</t>
  </si>
  <si>
    <t>Why is the audit being requested?</t>
  </si>
  <si>
    <t>What type of audit is required?</t>
  </si>
  <si>
    <t>What is the scope of the audit?</t>
  </si>
  <si>
    <t>What is the objective of the audit?</t>
  </si>
  <si>
    <t>Special Audit - Decrease of Technical or Geographic Scope</t>
  </si>
  <si>
    <t>Special Audit - Increase of Technical or Geographic Scope</t>
  </si>
  <si>
    <t>How many sites are to be included in the scope of the audit?</t>
  </si>
  <si>
    <t xml:space="preserve">What processes or activities are carried in a virtual or remote environment? </t>
  </si>
  <si>
    <t xml:space="preserve">Provide details of any previous audit that has been carried out on-site for the same or similar scope? </t>
  </si>
  <si>
    <t>What other relevant information exists?</t>
  </si>
  <si>
    <t>What evidence exists that indicates a remote audit cannot be carried out or may be unable to fully achieve the requirements of the audit?</t>
  </si>
  <si>
    <t>Why does the audit require to be carried out remotely or part remotely (&gt;30% Remote)?</t>
  </si>
  <si>
    <t>Remote Audit Data Collection Sheet</t>
  </si>
  <si>
    <t>What is the Audit Capability Rating BEFORE mitigation actions have been put in place</t>
  </si>
  <si>
    <t>What is the Audit Capability Rating AFTER mitigation actions have been put in place</t>
  </si>
  <si>
    <t>Conclusion:</t>
  </si>
  <si>
    <t>A remote audit can go ahead</t>
  </si>
  <si>
    <t>A remote audit cannot go ahead</t>
  </si>
  <si>
    <t>To Be Determined</t>
  </si>
  <si>
    <t>Completed by:</t>
  </si>
  <si>
    <t>Job Title:</t>
  </si>
  <si>
    <t>Contact E-mail:</t>
  </si>
  <si>
    <t>Contact telephone:</t>
  </si>
  <si>
    <t>General Information</t>
  </si>
  <si>
    <t>Who has requested a remote audit be conducted?</t>
  </si>
  <si>
    <t>Remote Audit Capability Assessment</t>
  </si>
  <si>
    <t>EFFECT ON REMOTE AUDIT CAPABILITY</t>
  </si>
  <si>
    <t>REVISED EFFECT ON REMOTE AUDIT CAPABILITY</t>
  </si>
  <si>
    <t>REMOTE AUDIT CAPABILITY
RATING</t>
  </si>
  <si>
    <t>Process owners and other key personnel are not available for the audit.</t>
  </si>
  <si>
    <t>How many personnel are working remotely?</t>
  </si>
  <si>
    <t>There are significant performance concerns to be addressed during the audit?</t>
  </si>
  <si>
    <t>Overall Remote Audit Capability Rating AFTER Mitigation</t>
  </si>
  <si>
    <t>Overall Remote Audit Capability Rating BEFORE Mitigation</t>
  </si>
  <si>
    <t>Overall Before Mitigation</t>
  </si>
  <si>
    <t>Result</t>
  </si>
  <si>
    <t>Overall After Mitigation</t>
  </si>
  <si>
    <t>Remote Audit Feasibility Assessment Summary</t>
  </si>
  <si>
    <t>?</t>
  </si>
  <si>
    <t>No</t>
  </si>
  <si>
    <t>Yes</t>
  </si>
  <si>
    <t>Date of RAFA Completion:</t>
  </si>
  <si>
    <t>Certification Body Name:</t>
  </si>
  <si>
    <t>Remote Audit Feasibility Assessment (RAFA)</t>
  </si>
  <si>
    <t>The operational status of the organization supports the conduct of an audit for the required scope</t>
  </si>
  <si>
    <t>Response</t>
  </si>
  <si>
    <t>Name of the Client or Organization:</t>
  </si>
  <si>
    <t>Applicable AQMS Standard(s) (9100, 9110, 9120):</t>
  </si>
  <si>
    <t>Reference Number (if applicable):</t>
  </si>
  <si>
    <t>Information about the Proposed ICT Audit</t>
  </si>
  <si>
    <t>Of the sites identifed, how many sites are virtual sites?</t>
  </si>
  <si>
    <t>Do the mitigating actions ensure ALL the requirements of the audit can be fully met and sufficient objective evidence will be available for a certification decision?</t>
  </si>
  <si>
    <t>Based on the results of the Audit Capability Assessment and the Remote Audit Data Collection Sheet:</t>
  </si>
  <si>
    <t>Live video interviews with all auditees (including process owners) is not possible.</t>
  </si>
  <si>
    <t>Live video auditing of facilities for product and/or service realization is not possible</t>
  </si>
  <si>
    <t>What are scopes of activity (processes including special processes and/or activities) performed at each site? (Include support processes and any activities that are required to be conducted on site)</t>
  </si>
  <si>
    <t>Acceptable</t>
  </si>
  <si>
    <t>Unacceptable</t>
  </si>
  <si>
    <t>Not Rated</t>
  </si>
  <si>
    <t>Initial Certification Audit (Stage 1 and Stage 2)</t>
  </si>
  <si>
    <t>There are other restrictions that would prevent an on-site audit</t>
  </si>
  <si>
    <t>True</t>
  </si>
  <si>
    <t>False</t>
  </si>
  <si>
    <t>EVIDENCE AND JUSTIFICATION</t>
  </si>
  <si>
    <t>ELIGIBILITY CRITERIA</t>
  </si>
  <si>
    <t>Eligible</t>
  </si>
  <si>
    <t>On-Site Eligibility:</t>
  </si>
  <si>
    <t>CRITERIA =
TRUE or FALSE?</t>
  </si>
  <si>
    <t>Assess Eligibility to Conduct the Audit On-Site</t>
  </si>
  <si>
    <t>Is the Audit eligible to be conducted on-site?</t>
  </si>
  <si>
    <t>Not Acceptable</t>
  </si>
  <si>
    <t>Result:</t>
  </si>
  <si>
    <t>Location(s) of Client / Organization (including OINs where applicable):</t>
  </si>
  <si>
    <t xml:space="preserve">Does the organization currently hold a valid accredited QMS certification? If so, provide details. </t>
  </si>
  <si>
    <t>The audit can be conducted on-site or the audit can be conducted on-site within the remote audit limit of 9104-1</t>
  </si>
  <si>
    <t>There are authority imposed health or safety restrictions that would prevent an on-site audit</t>
  </si>
  <si>
    <t>There are authority imposed travel restrictions that would prevent an on-site audit</t>
  </si>
  <si>
    <t>ITEM ELIGIBITY RATING FOR REMOTE AUDIT</t>
  </si>
  <si>
    <t>OVERALL ELIGIBITY RATING FOR REMOTE AUDIT</t>
  </si>
  <si>
    <t>Certification Body OASIS Organization Identification Number (OIN):</t>
  </si>
  <si>
    <t>Date of RAFA Conclusion:</t>
  </si>
  <si>
    <t>Information About this Worksheet</t>
  </si>
  <si>
    <t>This RAFA has protected cells to prevent unintended changes.  Cells intended to be changed or updated are able to be edited</t>
  </si>
  <si>
    <t>CBs completing this form can add additonal columns and rows that may be needed to support additonal catagories for the analysis</t>
  </si>
  <si>
    <t>CBs should complete:</t>
  </si>
  <si>
    <t>The open cells in the Remote Audit Data Collection Sheet Column C</t>
  </si>
  <si>
    <t>The open cells in Audit Capability Assessment Sheet as follows:</t>
  </si>
  <si>
    <t xml:space="preserve"> - Section 1, cells in columns F and K</t>
  </si>
  <si>
    <t xml:space="preserve"> - Sections 2 and 3, cells in columns  L, M and O</t>
  </si>
  <si>
    <t>CBs completing this form do not need to change the data in columns F, H and K of Sections 2 (2.1 to 2.10 inclusive) and 3 (3.1 to 3.7 inclusive) in the Audit Capability Assessment sheet as these are pre-determined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</si>
</sst>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ADE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0" xfId="0" quotePrefix="1"/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7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4621878</xdr:colOff>
      <xdr:row>0</xdr:row>
      <xdr:rowOff>41564</xdr:rowOff>
    </xdr:from>
    <xdr:to>
      <xdr:col>2</xdr:col>
      <xdr:colOff>5941662</xdr:colOff>
      <xdr:row>4</xdr:row>
      <xdr:rowOff>99476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54DDA3-1E7C-4DE9-B49B-E57D3228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7783" y="41564"/>
          <a:ext cx="1319784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74814</xdr:colOff>
      <xdr:row>0</xdr:row>
      <xdr:rowOff>74814</xdr:rowOff>
    </xdr:from>
    <xdr:to>
      <xdr:col>1</xdr:col>
      <xdr:colOff>1394598</xdr:colOff>
      <xdr:row>4</xdr:row>
      <xdr:rowOff>165977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E621D-EF40-4C91-B4CF-F556D975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89" y="74814"/>
          <a:ext cx="1319784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1B5C-6397-4131-85FB-2765AAD4AF1B}">
  <dimension ref="B2:C45"/>
  <sheetViews>
    <sheetView tabSelected="1" workbookViewId="0">
      <selection activeCell="C7" sqref="C7"/>
    </sheetView>
  </sheetViews>
  <sheetFormatPr defaultRowHeight="12.45" x14ac:dyDescent="0.2"/>
  <cols>
    <col min="1" max="1" width="2.875" customWidth="1"/>
    <col min="2" max="2" width="82.625" customWidth="1"/>
    <col min="3" max="3" width="90.5" customWidth="1"/>
  </cols>
  <sheetData>
    <row r="2" spans="2:3" ht="17.7" x14ac:dyDescent="0.3">
      <c r="B2" s="3" t="s">
        <v>78</v>
      </c>
    </row>
    <row r="4" spans="2:3" ht="15.05" x14ac:dyDescent="0.25">
      <c r="B4" s="4" t="s">
        <v>47</v>
      </c>
    </row>
    <row r="5" spans="2:3" ht="15.05" x14ac:dyDescent="0.25">
      <c r="B5" s="4"/>
    </row>
    <row r="6" spans="2:3" ht="15.05" x14ac:dyDescent="0.25">
      <c r="B6" s="7" t="s">
        <v>58</v>
      </c>
      <c r="C6" s="7" t="s">
        <v>80</v>
      </c>
    </row>
    <row r="7" spans="2:3" x14ac:dyDescent="0.2">
      <c r="B7" s="14" t="s">
        <v>77</v>
      </c>
      <c r="C7" s="29"/>
    </row>
    <row r="8" spans="2:3" x14ac:dyDescent="0.2">
      <c r="B8" s="14" t="s">
        <v>114</v>
      </c>
      <c r="C8" s="29"/>
    </row>
    <row r="9" spans="2:3" x14ac:dyDescent="0.2">
      <c r="B9" s="14" t="s">
        <v>76</v>
      </c>
      <c r="C9" s="30"/>
    </row>
    <row r="10" spans="2:3" x14ac:dyDescent="0.2">
      <c r="B10" s="14" t="s">
        <v>81</v>
      </c>
      <c r="C10" s="29"/>
    </row>
    <row r="11" spans="2:3" x14ac:dyDescent="0.2">
      <c r="B11" s="14" t="s">
        <v>107</v>
      </c>
      <c r="C11" s="29"/>
    </row>
    <row r="12" spans="2:3" x14ac:dyDescent="0.2">
      <c r="B12" s="14" t="s">
        <v>82</v>
      </c>
      <c r="C12" s="29"/>
    </row>
    <row r="13" spans="2:3" x14ac:dyDescent="0.2">
      <c r="B13" s="14" t="s">
        <v>83</v>
      </c>
      <c r="C13" s="29"/>
    </row>
    <row r="14" spans="2:3" x14ac:dyDescent="0.2">
      <c r="B14" s="14" t="s">
        <v>54</v>
      </c>
      <c r="C14" s="29"/>
    </row>
    <row r="15" spans="2:3" x14ac:dyDescent="0.2">
      <c r="B15" s="14" t="s">
        <v>55</v>
      </c>
      <c r="C15" s="29"/>
    </row>
    <row r="16" spans="2:3" x14ac:dyDescent="0.2">
      <c r="B16" s="14" t="s">
        <v>56</v>
      </c>
      <c r="C16" s="29"/>
    </row>
    <row r="17" spans="2:3" x14ac:dyDescent="0.2">
      <c r="B17" s="14" t="s">
        <v>57</v>
      </c>
      <c r="C17" s="29"/>
    </row>
    <row r="18" spans="2:3" ht="15.05" x14ac:dyDescent="0.25">
      <c r="B18" s="4"/>
      <c r="C18" s="19"/>
    </row>
    <row r="19" spans="2:3" ht="15.05" x14ac:dyDescent="0.25">
      <c r="B19" s="7" t="s">
        <v>84</v>
      </c>
      <c r="C19" s="7" t="s">
        <v>80</v>
      </c>
    </row>
    <row r="20" spans="2:3" x14ac:dyDescent="0.2">
      <c r="B20" s="14" t="s">
        <v>35</v>
      </c>
      <c r="C20" s="29"/>
    </row>
    <row r="21" spans="2:3" x14ac:dyDescent="0.2">
      <c r="B21" s="14" t="s">
        <v>59</v>
      </c>
      <c r="C21" s="29"/>
    </row>
    <row r="22" spans="2:3" x14ac:dyDescent="0.2">
      <c r="B22" s="14" t="s">
        <v>36</v>
      </c>
      <c r="C22" s="29"/>
    </row>
    <row r="23" spans="2:3" x14ac:dyDescent="0.2">
      <c r="B23" s="14" t="s">
        <v>37</v>
      </c>
      <c r="C23" s="29"/>
    </row>
    <row r="24" spans="2:3" x14ac:dyDescent="0.2">
      <c r="B24" s="14" t="s">
        <v>38</v>
      </c>
      <c r="C24" s="29"/>
    </row>
    <row r="25" spans="2:3" x14ac:dyDescent="0.2">
      <c r="B25" s="14" t="s">
        <v>46</v>
      </c>
      <c r="C25" s="29"/>
    </row>
    <row r="26" spans="2:3" x14ac:dyDescent="0.2">
      <c r="B26" s="14" t="s">
        <v>41</v>
      </c>
      <c r="C26" s="29"/>
    </row>
    <row r="27" spans="2:3" x14ac:dyDescent="0.2">
      <c r="B27" s="14" t="s">
        <v>85</v>
      </c>
      <c r="C27" s="29"/>
    </row>
    <row r="28" spans="2:3" ht="24.9" x14ac:dyDescent="0.2">
      <c r="B28" s="14" t="s">
        <v>90</v>
      </c>
      <c r="C28" s="29"/>
    </row>
    <row r="29" spans="2:3" x14ac:dyDescent="0.2">
      <c r="B29" s="14" t="s">
        <v>65</v>
      </c>
      <c r="C29" s="29"/>
    </row>
    <row r="30" spans="2:3" x14ac:dyDescent="0.2">
      <c r="B30" s="14" t="s">
        <v>42</v>
      </c>
      <c r="C30" s="29"/>
    </row>
    <row r="31" spans="2:3" ht="13.75" customHeight="1" x14ac:dyDescent="0.2">
      <c r="B31" s="14" t="s">
        <v>43</v>
      </c>
      <c r="C31" s="29"/>
    </row>
    <row r="32" spans="2:3" ht="13.75" customHeight="1" x14ac:dyDescent="0.2">
      <c r="B32" s="14" t="s">
        <v>108</v>
      </c>
      <c r="C32" s="29"/>
    </row>
    <row r="33" spans="2:3" x14ac:dyDescent="0.2">
      <c r="B33" s="14" t="s">
        <v>44</v>
      </c>
      <c r="C33" s="31"/>
    </row>
    <row r="34" spans="2:3" x14ac:dyDescent="0.2">
      <c r="B34" s="9"/>
      <c r="C34" s="9"/>
    </row>
    <row r="35" spans="2:3" ht="15.05" x14ac:dyDescent="0.25">
      <c r="B35" s="7" t="s">
        <v>72</v>
      </c>
      <c r="C35" s="7" t="s">
        <v>70</v>
      </c>
    </row>
    <row r="36" spans="2:3" ht="13.1" x14ac:dyDescent="0.25">
      <c r="B36" s="14" t="s">
        <v>104</v>
      </c>
      <c r="C36" s="26" t="str">
        <f>IF('Audit Capability Assessment'!M14="Not Eligible","Eligible for On-Site Audit","Eligible for Remote Audit")</f>
        <v>Eligible for On-Site Audit</v>
      </c>
    </row>
    <row r="37" spans="2:3" ht="13.1" x14ac:dyDescent="0.25">
      <c r="B37" s="14" t="s">
        <v>48</v>
      </c>
      <c r="C37" s="26" t="str">
        <f>Data!C28</f>
        <v>Not Acceptable</v>
      </c>
    </row>
    <row r="38" spans="2:3" ht="13.1" x14ac:dyDescent="0.25">
      <c r="B38" s="14" t="s">
        <v>49</v>
      </c>
      <c r="C38" s="26" t="str">
        <f>Data!C34</f>
        <v>Not Rated</v>
      </c>
    </row>
    <row r="39" spans="2:3" ht="24.9" x14ac:dyDescent="0.2">
      <c r="B39" s="14" t="s">
        <v>45</v>
      </c>
      <c r="C39" s="32"/>
    </row>
    <row r="40" spans="2:3" ht="24.9" x14ac:dyDescent="0.2">
      <c r="B40" s="14" t="s">
        <v>86</v>
      </c>
      <c r="C40" s="33" t="s">
        <v>73</v>
      </c>
    </row>
    <row r="41" spans="2:3" x14ac:dyDescent="0.2">
      <c r="B41" s="2"/>
    </row>
    <row r="42" spans="2:3" x14ac:dyDescent="0.2">
      <c r="B42" s="2"/>
    </row>
    <row r="43" spans="2:3" ht="15.05" x14ac:dyDescent="0.25">
      <c r="B43" s="8" t="s">
        <v>50</v>
      </c>
      <c r="C43" s="7" t="s">
        <v>70</v>
      </c>
    </row>
    <row r="44" spans="2:3" ht="24.9" x14ac:dyDescent="0.2">
      <c r="B44" s="14" t="s">
        <v>87</v>
      </c>
      <c r="C44" s="33" t="s">
        <v>53</v>
      </c>
    </row>
    <row r="45" spans="2:3" x14ac:dyDescent="0.2">
      <c r="B45" s="14" t="s">
        <v>115</v>
      </c>
      <c r="C45" s="30"/>
    </row>
  </sheetData>
  <sheetProtection algorithmName="SHA-512" hashValue="pgM2jlE79ghHz2ieHjt9NjA/KIgbBVgyJoRYHbtX78yDJUEP0yzDt8cXqAZjpTPow5DEutMvuxqiBenfdAvPwA==" saltValue="ezgBLwG4lFTM9zZwsFWVVQ==" spinCount="100000" sheet="1" objects="1" scenarios="1" insertColumns="0" insertRows="0"/>
  <conditionalFormatting sqref="C36">
    <cfRule type="cellIs" dxfId="77" priority="5" operator="equal">
      <formula>"Eligible for Remote Audit"</formula>
    </cfRule>
    <cfRule type="cellIs" dxfId="76" priority="7" operator="equal">
      <formula>"Eligible for On-Site Audit"</formula>
    </cfRule>
  </conditionalFormatting>
  <conditionalFormatting sqref="C37">
    <cfRule type="cellIs" dxfId="75" priority="120" operator="equal">
      <formula>"Not Acceptable"</formula>
    </cfRule>
    <cfRule type="cellIs" dxfId="74" priority="122" operator="equal">
      <formula>"Acceptable"</formula>
    </cfRule>
  </conditionalFormatting>
  <conditionalFormatting sqref="C38">
    <cfRule type="cellIs" dxfId="73" priority="1" operator="equal">
      <formula>"Not Acceptable"</formula>
    </cfRule>
    <cfRule type="cellIs" dxfId="72" priority="2" operator="equal">
      <formula>"Acceptable"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3DAACDB0-5CF0-4032-A726-AB1EC001AE3E}">
            <xm:f>Data!$B$19</xm:f>
            <x14:dxf>
              <fill>
                <patternFill>
                  <bgColor rgb="FFFF0000"/>
                </patternFill>
              </fill>
            </x14:dxf>
          </x14:cfRule>
          <x14:cfRule type="cellIs" priority="30" operator="equal" id="{A94558F4-F058-46FF-8018-5470AC61141D}">
            <xm:f>Data!$B$18</xm:f>
            <x14:dxf>
              <fill>
                <patternFill>
                  <bgColor rgb="FF92D050"/>
                </patternFill>
              </fill>
            </x14:dxf>
          </x14:cfRule>
          <x14:cfRule type="cellIs" priority="31" operator="equal" id="{90A7C9BF-5D47-4860-8BB2-CB161EEB2AF3}">
            <xm:f>Data!$B$17</xm:f>
            <x14:dxf>
              <fill>
                <patternFill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cellIs" priority="20" operator="equal" id="{4520755C-4860-4894-8B13-A29E968153AA}">
            <xm:f>Data!$B$38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75549E68-A5D5-4812-88E3-B85EC95D07FA}">
            <xm:f>Data!$B$39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equal" id="{D916E7B0-A866-45B8-A067-BB4A7E992D82}">
            <xm:f>Data!$B$37</xm:f>
            <x14:dxf>
              <fill>
                <patternFill>
                  <bgColor rgb="FFFFFF00"/>
                </patternFill>
              </fill>
            </x14:dxf>
          </x14:cfRule>
          <xm:sqref>C40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onclusion" prompt="Select the conclusion of the analysis from the drop-down list" xr:uid="{06B34431-9B88-4BB9-8C33-E30A6AEF0021}">
          <x14:formula1>
            <xm:f>Data!$B$17:$B$19</xm:f>
          </x14:formula1>
          <xm:sqref>C44</xm:sqref>
        </x14:dataValidation>
        <x14:dataValidation type="list" allowBlank="1" showInputMessage="1" showErrorMessage="1" promptTitle="Answer" prompt="Choose the answer from the drop-down list" xr:uid="{5405A914-787D-4695-A316-AF15662BB051}">
          <x14:formula1>
            <xm:f>Data!$B$37:$B$39</xm:f>
          </x14:formula1>
          <xm:sqref>C40</xm:sqref>
        </x14:dataValidation>
        <x14:dataValidation type="list" allowBlank="1" showInputMessage="1" showErrorMessage="1" promptTitle="Choose Audit Type" prompt="Choose the Audit Type from the drop-down list" xr:uid="{F38499AD-76CF-4742-B663-63C42E151BD1}">
          <x14:formula1>
            <xm:f>Data!$B$8:$B$10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2FBF-C4C1-4E59-992A-7006AC2F5222}">
  <dimension ref="B3:R100"/>
  <sheetViews>
    <sheetView topLeftCell="A25" workbookViewId="0">
      <selection activeCell="F14" sqref="F14"/>
    </sheetView>
  </sheetViews>
  <sheetFormatPr defaultRowHeight="12.45" x14ac:dyDescent="0.2"/>
  <cols>
    <col min="1" max="1" width="3.875" customWidth="1"/>
    <col min="2" max="2" width="23" bestFit="1" customWidth="1"/>
    <col min="3" max="3" width="29.125" customWidth="1"/>
    <col min="4" max="4" width="12.75" customWidth="1"/>
    <col min="5" max="5" width="40.125" customWidth="1"/>
    <col min="6" max="6" width="17.375" customWidth="1"/>
    <col min="7" max="7" width="9.25" hidden="1" customWidth="1"/>
    <col min="8" max="8" width="18.25" customWidth="1"/>
    <col min="9" max="10" width="9" hidden="1" customWidth="1"/>
    <col min="11" max="11" width="16.875" customWidth="1"/>
    <col min="12" max="12" width="54.25" customWidth="1"/>
    <col min="13" max="13" width="19.375" customWidth="1"/>
    <col min="14" max="14" width="10" hidden="1" customWidth="1"/>
    <col min="15" max="15" width="18.125" customWidth="1"/>
    <col min="16" max="16" width="8.75" hidden="1" customWidth="1"/>
    <col min="17" max="17" width="9.25" hidden="1" customWidth="1"/>
    <col min="18" max="18" width="18.125" customWidth="1"/>
  </cols>
  <sheetData>
    <row r="3" spans="2:13" ht="17.7" x14ac:dyDescent="0.3">
      <c r="C3" s="3" t="s">
        <v>78</v>
      </c>
    </row>
    <row r="5" spans="2:13" ht="15.05" x14ac:dyDescent="0.25">
      <c r="C5" s="4"/>
    </row>
    <row r="6" spans="2:13" ht="15.05" x14ac:dyDescent="0.25">
      <c r="C6" s="4"/>
    </row>
    <row r="7" spans="2:13" ht="15.05" x14ac:dyDescent="0.25">
      <c r="B7" s="4" t="s">
        <v>60</v>
      </c>
      <c r="C7" s="4"/>
    </row>
    <row r="8" spans="2:13" ht="15.05" x14ac:dyDescent="0.25">
      <c r="B8" s="4"/>
    </row>
    <row r="9" spans="2:13" ht="15.05" x14ac:dyDescent="0.25">
      <c r="B9" s="4" t="s">
        <v>68</v>
      </c>
      <c r="E9" s="10" t="str">
        <f>Data!C28</f>
        <v>Not Acceptable</v>
      </c>
    </row>
    <row r="10" spans="2:13" ht="15.05" x14ac:dyDescent="0.25">
      <c r="B10" s="4" t="s">
        <v>67</v>
      </c>
      <c r="E10" s="10" t="str">
        <f>Data!C34</f>
        <v>Not Rated</v>
      </c>
    </row>
    <row r="11" spans="2:13" ht="15.05" x14ac:dyDescent="0.25">
      <c r="B11" s="4"/>
      <c r="E11" s="10"/>
    </row>
    <row r="12" spans="2:13" ht="15.05" x14ac:dyDescent="0.25">
      <c r="B12" s="4"/>
      <c r="E12" s="10"/>
    </row>
    <row r="13" spans="2:13" ht="47.15" x14ac:dyDescent="0.2">
      <c r="B13" s="15" t="s">
        <v>1</v>
      </c>
      <c r="C13" s="15" t="s">
        <v>2</v>
      </c>
      <c r="D13" s="15" t="s">
        <v>0</v>
      </c>
      <c r="E13" s="15" t="s">
        <v>99</v>
      </c>
      <c r="F13" s="23" t="s">
        <v>102</v>
      </c>
      <c r="G13" s="6"/>
      <c r="H13" s="25" t="s">
        <v>112</v>
      </c>
      <c r="I13" s="6"/>
      <c r="J13" s="6"/>
      <c r="K13" s="43" t="s">
        <v>98</v>
      </c>
      <c r="L13" s="44"/>
      <c r="M13" s="23" t="s">
        <v>113</v>
      </c>
    </row>
    <row r="14" spans="2:13" ht="37.35" x14ac:dyDescent="0.2">
      <c r="B14" s="41" t="s">
        <v>103</v>
      </c>
      <c r="C14" s="41" t="s">
        <v>33</v>
      </c>
      <c r="D14" s="21">
        <v>1.1000000000000001</v>
      </c>
      <c r="E14" s="5" t="s">
        <v>109</v>
      </c>
      <c r="F14" s="34" t="s">
        <v>73</v>
      </c>
      <c r="H14" s="24" t="str" cm="1">
        <f t="array" ref="H14">_xlfn.IFS(F14="?","Not Rated",F14="True","Not Eligible",F14="False","Eligible")</f>
        <v>Not Rated</v>
      </c>
      <c r="K14" s="45"/>
      <c r="L14" s="45"/>
      <c r="M14" s="42" t="str" cm="1">
        <f t="array" ref="M14">_xlfn.IFS(Data!B22&gt;0,"Eligible",Data!B22=0,"Not Eligible")</f>
        <v>Not Eligible</v>
      </c>
    </row>
    <row r="15" spans="2:13" ht="25.55" customHeight="1" x14ac:dyDescent="0.2">
      <c r="B15" s="41"/>
      <c r="C15" s="41"/>
      <c r="D15" s="21">
        <v>1.2</v>
      </c>
      <c r="E15" s="5" t="s">
        <v>111</v>
      </c>
      <c r="F15" s="34" t="s">
        <v>73</v>
      </c>
      <c r="H15" s="24" t="str" cm="1">
        <f t="array" ref="H15">_xlfn.IFS(F15="?","Not Rated",F15="True","Eligible",F15="False","Not Eligible")</f>
        <v>Not Rated</v>
      </c>
      <c r="K15" s="45"/>
      <c r="L15" s="45"/>
      <c r="M15" s="42"/>
    </row>
    <row r="16" spans="2:13" ht="25.55" customHeight="1" x14ac:dyDescent="0.2">
      <c r="B16" s="41"/>
      <c r="C16" s="41"/>
      <c r="D16" s="21">
        <v>1.3</v>
      </c>
      <c r="E16" s="5" t="s">
        <v>110</v>
      </c>
      <c r="F16" s="34" t="s">
        <v>73</v>
      </c>
      <c r="H16" s="24" t="str" cm="1">
        <f t="array" ref="H16">_xlfn.IFS(F16="?","Not Rated",F16="True","Eligible",F16="False","Not Eligible")</f>
        <v>Not Rated</v>
      </c>
      <c r="K16" s="45"/>
      <c r="L16" s="45"/>
      <c r="M16" s="42"/>
    </row>
    <row r="17" spans="2:18" ht="25.55" customHeight="1" x14ac:dyDescent="0.2">
      <c r="B17" s="41"/>
      <c r="C17" s="41"/>
      <c r="D17" s="21">
        <v>1.4</v>
      </c>
      <c r="E17" s="5" t="s">
        <v>95</v>
      </c>
      <c r="F17" s="34" t="s">
        <v>73</v>
      </c>
      <c r="H17" s="24" t="str" cm="1">
        <f t="array" ref="H17">_xlfn.IFS(F17="?","Not Rated",F17="True","Eligible",F17="False","Not Eligible")</f>
        <v>Not Rated</v>
      </c>
      <c r="K17" s="45"/>
      <c r="L17" s="45"/>
      <c r="M17" s="42"/>
    </row>
    <row r="18" spans="2:18" s="39" customFormat="1" ht="15.05" x14ac:dyDescent="0.25">
      <c r="B18" s="38"/>
      <c r="E18" s="40"/>
    </row>
    <row r="19" spans="2:18" s="39" customFormat="1" x14ac:dyDescent="0.2"/>
    <row r="20" spans="2:18" ht="47.15" x14ac:dyDescent="0.2">
      <c r="B20" s="15" t="s">
        <v>1</v>
      </c>
      <c r="C20" s="15" t="s">
        <v>2</v>
      </c>
      <c r="D20" s="15" t="s">
        <v>0</v>
      </c>
      <c r="E20" s="15" t="s">
        <v>3</v>
      </c>
      <c r="F20" s="16" t="s">
        <v>61</v>
      </c>
      <c r="G20" s="16" t="s">
        <v>11</v>
      </c>
      <c r="H20" s="15" t="s">
        <v>5</v>
      </c>
      <c r="I20" s="15" t="s">
        <v>12</v>
      </c>
      <c r="J20" s="15" t="s">
        <v>13</v>
      </c>
      <c r="K20" s="15" t="s">
        <v>63</v>
      </c>
      <c r="L20" s="15" t="s">
        <v>4</v>
      </c>
      <c r="M20" s="16" t="s">
        <v>62</v>
      </c>
      <c r="N20" s="16" t="s">
        <v>14</v>
      </c>
      <c r="O20" s="15" t="s">
        <v>9</v>
      </c>
      <c r="P20" s="15" t="s">
        <v>15</v>
      </c>
      <c r="Q20" s="15" t="s">
        <v>16</v>
      </c>
      <c r="R20" s="15" t="s">
        <v>10</v>
      </c>
    </row>
    <row r="21" spans="2:18" ht="24.9" x14ac:dyDescent="0.2">
      <c r="B21" s="12" t="s">
        <v>17</v>
      </c>
      <c r="C21" s="14" t="s">
        <v>20</v>
      </c>
      <c r="D21" s="12">
        <v>2.1</v>
      </c>
      <c r="E21" s="5" t="s">
        <v>18</v>
      </c>
      <c r="F21" s="12" t="s">
        <v>8</v>
      </c>
      <c r="G21" s="12" cm="1">
        <f t="array" ref="G21">IF(F21="",0,_xlfn.IFS(F21="Low",1,F21="Medium",2,F21="high",3))</f>
        <v>3</v>
      </c>
      <c r="H21" s="12" t="s">
        <v>8</v>
      </c>
      <c r="I21" s="12" cm="1">
        <f t="array" ref="I21">IF(H21="",0,_xlfn.IFS(H21="Low",1,H21="Medium",2,H21="high",3))</f>
        <v>3</v>
      </c>
      <c r="J21" s="12">
        <f t="shared" ref="J21:J28" si="0">IF(G21*I21=0,0,G21*I21)</f>
        <v>9</v>
      </c>
      <c r="K21" s="12" t="str" cm="1">
        <f t="array" ref="K21">_xlfn.IFS(J21=0,"Not Rated",J21&gt;3,"Not Acceptable",J21=(AND(J21&gt;0,J21&lt;3))*J21,"Acceptable",J21=3,"Acceptable")</f>
        <v>Not Acceptable</v>
      </c>
      <c r="L21" s="35"/>
      <c r="M21" s="36"/>
      <c r="N21" s="12" cm="1">
        <f t="array" ref="N21">IF(M21="",0,_xlfn.IFS(M21="Low",1,M21="Medium",2,M21="high",3))</f>
        <v>0</v>
      </c>
      <c r="O21" s="36"/>
      <c r="P21" s="12" cm="1">
        <f t="array" ref="P21">IF(O21="",0,_xlfn.IFS(O21="Low",1,O21="Medium",2,O21="high",3))</f>
        <v>0</v>
      </c>
      <c r="Q21" s="12">
        <f>IF(N21*P21=0,0,N21*P21)</f>
        <v>0</v>
      </c>
      <c r="R21" s="21" t="str" cm="1">
        <f t="array" ref="R21">_xlfn.IFS(L21="","Not Completed",Q21=0,"Not Rated",Q21&gt;3,"Not Acceptable",Q21=(AND(Q21&gt;0,Q21&lt;3))*Q21,"Acceptable",Q21=3,"Acceptable")</f>
        <v>Not Completed</v>
      </c>
    </row>
    <row r="22" spans="2:18" ht="37.35" x14ac:dyDescent="0.2">
      <c r="B22" s="6"/>
      <c r="C22" s="6"/>
      <c r="D22" s="12">
        <v>2.2000000000000002</v>
      </c>
      <c r="E22" s="14" t="s">
        <v>19</v>
      </c>
      <c r="F22" s="12" t="s">
        <v>8</v>
      </c>
      <c r="G22" s="12" cm="1">
        <f t="array" ref="G22">IF(F22="",0,_xlfn.IFS(F22="Low",1,F22="Medium",2,F22="high",3))</f>
        <v>3</v>
      </c>
      <c r="H22" s="12" t="s">
        <v>7</v>
      </c>
      <c r="I22" s="12" cm="1">
        <f t="array" ref="I22">IF(H22="",0,_xlfn.IFS(H22="Low",1,H22="Medium",2,H22="high",3))</f>
        <v>2</v>
      </c>
      <c r="J22" s="12">
        <f t="shared" si="0"/>
        <v>6</v>
      </c>
      <c r="K22" s="21" t="str" cm="1">
        <f t="array" ref="K22">_xlfn.IFS(J22=0,"Not Rated",J22&gt;3,"Not Acceptable",J22=(AND(J22&gt;0,J22&lt;3))*J22,"Acceptable",J22=3,"Acceptable")</f>
        <v>Not Acceptable</v>
      </c>
      <c r="L22" s="35"/>
      <c r="M22" s="36"/>
      <c r="N22" s="12" cm="1">
        <f t="array" ref="N22">IF(M22="",0,_xlfn.IFS(M22="Low",1,M22="Medium",2,M22="high",3))</f>
        <v>0</v>
      </c>
      <c r="O22" s="36"/>
      <c r="P22" s="12" cm="1">
        <f t="array" ref="P22">IF(O22="",0,_xlfn.IFS(O22="Low",1,O22="Medium",2,O22="high",3))</f>
        <v>0</v>
      </c>
      <c r="Q22" s="18">
        <f t="shared" ref="Q22:Q30" si="1">IF(N22*P22=0,0,N22*P22)</f>
        <v>0</v>
      </c>
      <c r="R22" s="21" t="str" cm="1">
        <f t="array" ref="R22">_xlfn.IFS(L22="","Not Completed",Q22=0,"Not Rated",Q22&gt;3,"Not Acceptable",Q22=(AND(Q22&gt;0,Q22&lt;3))*Q22,"Acceptable",Q22=3,"Acceptable")</f>
        <v>Not Completed</v>
      </c>
    </row>
    <row r="23" spans="2:18" ht="24.9" x14ac:dyDescent="0.2">
      <c r="B23" s="6"/>
      <c r="C23" s="6"/>
      <c r="D23" s="12">
        <v>2.2999999999999998</v>
      </c>
      <c r="E23" s="5" t="s">
        <v>21</v>
      </c>
      <c r="F23" s="12" t="s">
        <v>8</v>
      </c>
      <c r="G23" s="12" cm="1">
        <f t="array" ref="G23">IF(F23="",0,_xlfn.IFS(F23="Low",1,F23="Medium",2,F23="high",3))</f>
        <v>3</v>
      </c>
      <c r="H23" s="12" t="s">
        <v>8</v>
      </c>
      <c r="I23" s="12" cm="1">
        <f t="array" ref="I23">IF(H23="",0,_xlfn.IFS(H23="Low",1,H23="Medium",2,H23="high",3))</f>
        <v>3</v>
      </c>
      <c r="J23" s="12">
        <f t="shared" si="0"/>
        <v>9</v>
      </c>
      <c r="K23" s="21" t="str" cm="1">
        <f t="array" ref="K23">_xlfn.IFS(J23=0,"Not Rated",J23&gt;3,"Not Acceptable",J23=(AND(J23&gt;0,J23&lt;3))*J23,"Acceptable",J23=3,"Acceptable")</f>
        <v>Not Acceptable</v>
      </c>
      <c r="L23" s="35"/>
      <c r="M23" s="36"/>
      <c r="N23" s="12" cm="1">
        <f t="array" ref="N23">IF(M23="",0,_xlfn.IFS(M23="Low",1,M23="Medium",2,M23="high",3))</f>
        <v>0</v>
      </c>
      <c r="O23" s="36"/>
      <c r="P23" s="12" cm="1">
        <f t="array" ref="P23">IF(O23="",0,_xlfn.IFS(O23="Low",1,O23="Medium",2,O23="high",3))</f>
        <v>0</v>
      </c>
      <c r="Q23" s="18">
        <f t="shared" si="1"/>
        <v>0</v>
      </c>
      <c r="R23" s="21" t="str" cm="1">
        <f t="array" ref="R23">_xlfn.IFS(L23="","Not Completed",Q23=0,"Not Rated",Q23&gt;3,"Not Acceptable",Q23=(AND(Q23&gt;0,Q23&lt;3))*Q23,"Acceptable",Q23=3,"Acceptable")</f>
        <v>Not Completed</v>
      </c>
    </row>
    <row r="24" spans="2:18" ht="24.9" x14ac:dyDescent="0.2">
      <c r="B24" s="6"/>
      <c r="C24" s="6"/>
      <c r="D24" s="12">
        <v>2.4</v>
      </c>
      <c r="E24" s="5" t="s">
        <v>22</v>
      </c>
      <c r="F24" s="12" t="s">
        <v>8</v>
      </c>
      <c r="G24" s="12" cm="1">
        <f t="array" ref="G24">IF(F24="",0,_xlfn.IFS(F24="Low",1,F24="Medium",2,F24="high",3))</f>
        <v>3</v>
      </c>
      <c r="H24" s="12" t="s">
        <v>7</v>
      </c>
      <c r="I24" s="12" cm="1">
        <f t="array" ref="I24">IF(H24="",0,_xlfn.IFS(H24="Low",1,H24="Medium",2,H24="high",3))</f>
        <v>2</v>
      </c>
      <c r="J24" s="12">
        <f t="shared" si="0"/>
        <v>6</v>
      </c>
      <c r="K24" s="21" t="str" cm="1">
        <f t="array" ref="K24">_xlfn.IFS(J24=0,"Not Rated",J24&gt;3,"Not Acceptable",J24=(AND(J24&gt;0,J24&lt;3))*J24,"Acceptable",J24=3,"Acceptable")</f>
        <v>Not Acceptable</v>
      </c>
      <c r="L24" s="35"/>
      <c r="M24" s="36"/>
      <c r="N24" s="12" cm="1">
        <f t="array" ref="N24">IF(M24="",0,_xlfn.IFS(M24="Low",1,M24="Medium",2,M24="high",3))</f>
        <v>0</v>
      </c>
      <c r="O24" s="36"/>
      <c r="P24" s="12" cm="1">
        <f t="array" ref="P24">IF(O24="",0,_xlfn.IFS(O24="Low",1,O24="Medium",2,O24="high",3))</f>
        <v>0</v>
      </c>
      <c r="Q24" s="18">
        <f t="shared" si="1"/>
        <v>0</v>
      </c>
      <c r="R24" s="21" t="str" cm="1">
        <f t="array" ref="R24">_xlfn.IFS(L24="","Not Completed",Q24=0,"Not Rated",Q24&gt;3,"Not Acceptable",Q24=(AND(Q24&gt;0,Q24&lt;3))*Q24,"Acceptable",Q24=3,"Acceptable")</f>
        <v>Not Completed</v>
      </c>
    </row>
    <row r="25" spans="2:18" ht="37.35" x14ac:dyDescent="0.2">
      <c r="B25" s="6"/>
      <c r="C25" s="6"/>
      <c r="D25" s="12">
        <v>2.5</v>
      </c>
      <c r="E25" s="5" t="s">
        <v>23</v>
      </c>
      <c r="F25" s="12" t="s">
        <v>8</v>
      </c>
      <c r="G25" s="12" cm="1">
        <f t="array" ref="G25">IF(F25="",0,_xlfn.IFS(F25="Low",1,F25="Medium",2,F25="high",3))</f>
        <v>3</v>
      </c>
      <c r="H25" s="12" t="s">
        <v>7</v>
      </c>
      <c r="I25" s="12" cm="1">
        <f t="array" ref="I25">IF(H25="",0,_xlfn.IFS(H25="Low",1,H25="Medium",2,H25="high",3))</f>
        <v>2</v>
      </c>
      <c r="J25" s="12">
        <f t="shared" si="0"/>
        <v>6</v>
      </c>
      <c r="K25" s="21" t="str" cm="1">
        <f t="array" ref="K25">_xlfn.IFS(J25=0,"Not Rated",J25&gt;3,"Not Acceptable",J25=(AND(J25&gt;0,J25&lt;3))*J25,"Acceptable",J25=3,"Acceptable")</f>
        <v>Not Acceptable</v>
      </c>
      <c r="L25" s="35"/>
      <c r="M25" s="36"/>
      <c r="N25" s="12" cm="1">
        <f t="array" ref="N25">IF(M25="",0,_xlfn.IFS(M25="Low",1,M25="Medium",2,M25="high",3))</f>
        <v>0</v>
      </c>
      <c r="O25" s="36"/>
      <c r="P25" s="12" cm="1">
        <f t="array" ref="P25">IF(O25="",0,_xlfn.IFS(O25="Low",1,O25="Medium",2,O25="high",3))</f>
        <v>0</v>
      </c>
      <c r="Q25" s="18">
        <f t="shared" si="1"/>
        <v>0</v>
      </c>
      <c r="R25" s="21" t="str" cm="1">
        <f t="array" ref="R25">_xlfn.IFS(L25="","Not Completed",Q25=0,"Not Rated",Q25&gt;3,"Not Acceptable",Q25=(AND(Q25&gt;0,Q25&lt;3))*Q25,"Acceptable",Q25=3,"Acceptable")</f>
        <v>Not Completed</v>
      </c>
    </row>
    <row r="26" spans="2:18" ht="49.75" x14ac:dyDescent="0.2">
      <c r="B26" s="6"/>
      <c r="C26" s="6"/>
      <c r="D26" s="12">
        <v>2.6</v>
      </c>
      <c r="E26" s="5" t="s">
        <v>24</v>
      </c>
      <c r="F26" s="12" t="s">
        <v>7</v>
      </c>
      <c r="G26" s="12" cm="1">
        <f t="array" ref="G26">IF(F26="",0,_xlfn.IFS(F26="Low",1,F26="Medium",2,F26="high",3))</f>
        <v>2</v>
      </c>
      <c r="H26" s="12" t="s">
        <v>8</v>
      </c>
      <c r="I26" s="12" cm="1">
        <f t="array" ref="I26">IF(H26="",0,_xlfn.IFS(H26="Low",1,H26="Medium",2,H26="high",3))</f>
        <v>3</v>
      </c>
      <c r="J26" s="12">
        <f t="shared" si="0"/>
        <v>6</v>
      </c>
      <c r="K26" s="21" t="str" cm="1">
        <f t="array" ref="K26">_xlfn.IFS(J26=0,"Not Rated",J26&gt;3,"Not Acceptable",J26=(AND(J26&gt;0,J26&lt;3))*J26,"Acceptable",J26=3,"Acceptable")</f>
        <v>Not Acceptable</v>
      </c>
      <c r="L26" s="35"/>
      <c r="M26" s="36"/>
      <c r="N26" s="12" cm="1">
        <f t="array" ref="N26">IF(M26="",0,_xlfn.IFS(M26="Low",1,M26="Medium",2,M26="high",3))</f>
        <v>0</v>
      </c>
      <c r="O26" s="36"/>
      <c r="P26" s="12" cm="1">
        <f t="array" ref="P26">IF(O26="",0,_xlfn.IFS(O26="Low",1,O26="Medium",2,O26="high",3))</f>
        <v>0</v>
      </c>
      <c r="Q26" s="18">
        <f t="shared" si="1"/>
        <v>0</v>
      </c>
      <c r="R26" s="21" t="str" cm="1">
        <f t="array" ref="R26">_xlfn.IFS(L26="","Not Completed",Q26=0,"Not Rated",Q26&gt;3,"Not Acceptable",Q26=(AND(Q26&gt;0,Q26&lt;3))*Q26,"Acceptable",Q26=3,"Acceptable")</f>
        <v>Not Completed</v>
      </c>
    </row>
    <row r="27" spans="2:18" ht="39.299999999999997" customHeight="1" x14ac:dyDescent="0.2">
      <c r="B27" s="6"/>
      <c r="C27" s="6"/>
      <c r="D27" s="12">
        <v>2.7</v>
      </c>
      <c r="E27" s="13" t="s">
        <v>25</v>
      </c>
      <c r="F27" s="12" t="s">
        <v>8</v>
      </c>
      <c r="G27" s="12" cm="1">
        <f t="array" ref="G27">IF(F27="",0,_xlfn.IFS(F27="Low",1,F27="Medium",2,F27="high",3))</f>
        <v>3</v>
      </c>
      <c r="H27" s="12" t="s">
        <v>7</v>
      </c>
      <c r="I27" s="12" cm="1">
        <f t="array" ref="I27">IF(H27="",0,_xlfn.IFS(H27="Low",1,H27="Medium",2,H27="high",3))</f>
        <v>2</v>
      </c>
      <c r="J27" s="12">
        <f t="shared" si="0"/>
        <v>6</v>
      </c>
      <c r="K27" s="21" t="str" cm="1">
        <f t="array" ref="K27">_xlfn.IFS(J27=0,"Not Rated",J27&gt;3,"Not Acceptable",J27=(AND(J27&gt;0,J27&lt;3))*J27,"Acceptable",J27=3,"Acceptable")</f>
        <v>Not Acceptable</v>
      </c>
      <c r="L27" s="35"/>
      <c r="M27" s="36"/>
      <c r="N27" s="12" cm="1">
        <f t="array" ref="N27">IF(M27="",0,_xlfn.IFS(M27="Low",1,M27="Medium",2,M27="high",3))</f>
        <v>0</v>
      </c>
      <c r="O27" s="36"/>
      <c r="P27" s="12" cm="1">
        <f t="array" ref="P27">IF(O27="",0,_xlfn.IFS(O27="Low",1,O27="Medium",2,O27="high",3))</f>
        <v>0</v>
      </c>
      <c r="Q27" s="18">
        <f t="shared" si="1"/>
        <v>0</v>
      </c>
      <c r="R27" s="21" t="str" cm="1">
        <f t="array" ref="R27">_xlfn.IFS(L27="","Not Completed",Q27=0,"Not Rated",Q27&gt;3,"Not Acceptable",Q27=(AND(Q27&gt;0,Q27&lt;3))*Q27,"Acceptable",Q27=3,"Acceptable")</f>
        <v>Not Completed</v>
      </c>
    </row>
    <row r="28" spans="2:18" ht="37.35" x14ac:dyDescent="0.2">
      <c r="B28" s="6"/>
      <c r="C28" s="6"/>
      <c r="D28" s="12">
        <v>2.8</v>
      </c>
      <c r="E28" s="5" t="s">
        <v>26</v>
      </c>
      <c r="F28" s="12" t="s">
        <v>8</v>
      </c>
      <c r="G28" s="12" cm="1">
        <f t="array" ref="G28">IF(F28="",0,_xlfn.IFS(F28="Low",1,F28="Medium",2,F28="high",3))</f>
        <v>3</v>
      </c>
      <c r="H28" s="12" t="s">
        <v>7</v>
      </c>
      <c r="I28" s="12" cm="1">
        <f t="array" ref="I28">IF(H28="",0,_xlfn.IFS(H28="Low",1,H28="Medium",2,H28="high",3))</f>
        <v>2</v>
      </c>
      <c r="J28" s="12">
        <f t="shared" si="0"/>
        <v>6</v>
      </c>
      <c r="K28" s="21" t="str" cm="1">
        <f t="array" ref="K28">_xlfn.IFS(J28=0,"Not Rated",J28&gt;3,"Not Acceptable",J28=(AND(J28&gt;0,J28&lt;3))*J28,"Acceptable",J28=3,"Acceptable")</f>
        <v>Not Acceptable</v>
      </c>
      <c r="L28" s="35"/>
      <c r="M28" s="36"/>
      <c r="N28" s="12" cm="1">
        <f t="array" ref="N28">IF(M28="",0,_xlfn.IFS(M28="Low",1,M28="Medium",2,M28="high",3))</f>
        <v>0</v>
      </c>
      <c r="O28" s="36"/>
      <c r="P28" s="12" cm="1">
        <f t="array" ref="P28">IF(O28="",0,_xlfn.IFS(O28="Low",1,O28="Medium",2,O28="high",3))</f>
        <v>0</v>
      </c>
      <c r="Q28" s="18">
        <f t="shared" si="1"/>
        <v>0</v>
      </c>
      <c r="R28" s="21" t="str" cm="1">
        <f t="array" ref="R28">_xlfn.IFS(L28="","Not Completed",Q28=0,"Not Rated",Q28&gt;3,"Not Acceptable",Q28=(AND(Q28&gt;0,Q28&lt;3))*Q28,"Acceptable",Q28=3,"Acceptable")</f>
        <v>Not Completed</v>
      </c>
    </row>
    <row r="29" spans="2:18" ht="24.9" x14ac:dyDescent="0.2">
      <c r="B29" s="6"/>
      <c r="C29" s="6"/>
      <c r="D29" s="17">
        <v>2.9</v>
      </c>
      <c r="E29" s="5" t="s">
        <v>88</v>
      </c>
      <c r="F29" s="17" t="s">
        <v>8</v>
      </c>
      <c r="G29" s="17" cm="1">
        <f t="array" ref="G29">IF(F29="",0,_xlfn.IFS(F29="Low",1,F29="Medium",2,F29="high",3))</f>
        <v>3</v>
      </c>
      <c r="H29" s="17" t="s">
        <v>7</v>
      </c>
      <c r="I29" s="17" cm="1">
        <f t="array" ref="I29">IF(H29="",0,_xlfn.IFS(H29="Low",1,H29="Medium",2,H29="high",3))</f>
        <v>2</v>
      </c>
      <c r="J29" s="17">
        <f t="shared" ref="J29:J30" si="2">IF(G29*I29=0,0,G29*I29)</f>
        <v>6</v>
      </c>
      <c r="K29" s="21" t="str" cm="1">
        <f t="array" ref="K29">_xlfn.IFS(J29=0,"Not Rated",J29&gt;3,"Not Acceptable",J29=(AND(J29&gt;0,J29&lt;3))*J29,"Acceptable",J29=3,"Acceptable")</f>
        <v>Not Acceptable</v>
      </c>
      <c r="L29" s="35"/>
      <c r="M29" s="36"/>
      <c r="N29" s="17" cm="1">
        <f t="array" ref="N29">IF(M29="",0,_xlfn.IFS(M29="Low",1,M29="Medium",2,M29="high",3))</f>
        <v>0</v>
      </c>
      <c r="O29" s="36"/>
      <c r="P29" s="17" cm="1">
        <f t="array" ref="P29">IF(O29="",0,_xlfn.IFS(O29="Low",1,O29="Medium",2,O29="high",3))</f>
        <v>0</v>
      </c>
      <c r="Q29" s="18">
        <f t="shared" si="1"/>
        <v>0</v>
      </c>
      <c r="R29" s="21" t="str" cm="1">
        <f t="array" ref="R29">_xlfn.IFS(L29="","Not Completed",Q29=0,"Not Rated",Q29&gt;3,"Not Acceptable",Q29=(AND(Q29&gt;0,Q29&lt;3))*Q29,"Acceptable",Q29=3,"Acceptable")</f>
        <v>Not Completed</v>
      </c>
    </row>
    <row r="30" spans="2:18" ht="24.9" x14ac:dyDescent="0.2">
      <c r="B30" s="6"/>
      <c r="C30" s="6"/>
      <c r="D30" s="20">
        <v>2.1</v>
      </c>
      <c r="E30" s="5" t="s">
        <v>89</v>
      </c>
      <c r="F30" s="17" t="s">
        <v>8</v>
      </c>
      <c r="G30" s="17" cm="1">
        <f t="array" ref="G30">IF(F30="",0,_xlfn.IFS(F30="Low",1,F30="Medium",2,F30="high",3))</f>
        <v>3</v>
      </c>
      <c r="H30" s="17" t="s">
        <v>8</v>
      </c>
      <c r="I30" s="17" cm="1">
        <f t="array" ref="I30">IF(H30="",0,_xlfn.IFS(H30="Low",1,H30="Medium",2,H30="high",3))</f>
        <v>3</v>
      </c>
      <c r="J30" s="17">
        <f t="shared" si="2"/>
        <v>9</v>
      </c>
      <c r="K30" s="21" t="str" cm="1">
        <f t="array" ref="K30">_xlfn.IFS(J30=0,"Not Rated",J30&gt;3,"Not Acceptable",J30=(AND(J30&gt;0,J30&lt;3))*J30,"Acceptable",J30=3,"Acceptable")</f>
        <v>Not Acceptable</v>
      </c>
      <c r="L30" s="35"/>
      <c r="M30" s="36"/>
      <c r="N30" s="17" cm="1">
        <f t="array" ref="N30">IF(M30="",0,_xlfn.IFS(M30="Low",1,M30="Medium",2,M30="high",3))</f>
        <v>0</v>
      </c>
      <c r="O30" s="36"/>
      <c r="P30" s="17" cm="1">
        <f t="array" ref="P30">IF(O30="",0,_xlfn.IFS(O30="Low",1,O30="Medium",2,O30="high",3))</f>
        <v>0</v>
      </c>
      <c r="Q30" s="18">
        <f t="shared" si="1"/>
        <v>0</v>
      </c>
      <c r="R30" s="21" t="str" cm="1">
        <f t="array" ref="R30">_xlfn.IFS(L30="","Not Completed",Q30=0,"Not Rated",Q30&gt;3,"Not Acceptable",Q30=(AND(Q30&gt;0,Q30&lt;3))*Q30,"Acceptable",Q30=3,"Acceptable")</f>
        <v>Not Completed</v>
      </c>
    </row>
    <row r="31" spans="2:18" s="39" customFormat="1" x14ac:dyDescent="0.2">
      <c r="B31" s="37"/>
      <c r="C31" s="37"/>
      <c r="D31" s="36"/>
      <c r="E31" s="37"/>
      <c r="F31" s="37"/>
      <c r="G31" s="37"/>
      <c r="H31" s="37"/>
      <c r="I31" s="37"/>
      <c r="J31" s="37"/>
      <c r="K31" s="37"/>
      <c r="L31" s="35"/>
      <c r="M31" s="37"/>
      <c r="N31" s="37"/>
      <c r="O31" s="37"/>
      <c r="P31" s="37"/>
      <c r="Q31" s="37"/>
      <c r="R31" s="37"/>
    </row>
    <row r="32" spans="2:18" ht="35.35" customHeight="1" x14ac:dyDescent="0.2">
      <c r="B32" s="11" t="s">
        <v>27</v>
      </c>
      <c r="C32" s="14" t="s">
        <v>79</v>
      </c>
      <c r="D32" s="12">
        <v>3.1</v>
      </c>
      <c r="E32" s="14" t="s">
        <v>29</v>
      </c>
      <c r="F32" s="12" t="s">
        <v>8</v>
      </c>
      <c r="G32" s="12" cm="1">
        <f t="array" ref="G32">IF(F32="",0,_xlfn.IFS(F32="Low",1,F32="Medium",2,F32="high",3))</f>
        <v>3</v>
      </c>
      <c r="H32" s="12" t="s">
        <v>7</v>
      </c>
      <c r="I32" s="12" cm="1">
        <f t="array" ref="I32">IF(H32="",0,_xlfn.IFS(H32="Low",1,H32="Medium",2,H32="high",3))</f>
        <v>2</v>
      </c>
      <c r="J32" s="12">
        <f t="shared" ref="J32:J38" si="3">IF(G32*I32=0,0,G32*I32)</f>
        <v>6</v>
      </c>
      <c r="K32" s="21" t="str" cm="1">
        <f t="array" ref="K32">_xlfn.IFS(J32=0,"Not Rated",J32&gt;3,"Not Acceptable",J32=(AND(J32&gt;0,J32&lt;3))*J32,"Acceptable",J32=3,"Acceptable")</f>
        <v>Not Acceptable</v>
      </c>
      <c r="L32" s="35"/>
      <c r="M32" s="36"/>
      <c r="N32" s="12" cm="1">
        <f t="array" ref="N32">IF(M32="",0,_xlfn.IFS(M32="Low",1,M32="Medium",2,M32="high",3))</f>
        <v>0</v>
      </c>
      <c r="O32" s="36"/>
      <c r="P32" s="12" cm="1">
        <f t="array" ref="P32">IF(O32="",0,_xlfn.IFS(O32="Low",1,O32="Medium",2,O32="high",3))</f>
        <v>0</v>
      </c>
      <c r="Q32" s="12">
        <f>IF(N32*P32=0,0,N32*P32)</f>
        <v>0</v>
      </c>
      <c r="R32" s="21" t="str" cm="1">
        <f t="array" ref="R32">_xlfn.IFS(L32="","Not Completed",Q32=0,"Not Rated",Q32&gt;3,"Not Acceptable",Q32=(AND(Q32&gt;0,Q32&lt;3))*Q32,"Acceptable",Q32=3,"Acceptable")</f>
        <v>Not Completed</v>
      </c>
    </row>
    <row r="33" spans="2:18" ht="24.9" x14ac:dyDescent="0.2">
      <c r="B33" s="6"/>
      <c r="C33" s="6"/>
      <c r="D33" s="12">
        <v>3.2</v>
      </c>
      <c r="E33" s="14" t="s">
        <v>28</v>
      </c>
      <c r="F33" s="12" t="s">
        <v>8</v>
      </c>
      <c r="G33" s="12" cm="1">
        <f t="array" ref="G33">IF(F33="",0,_xlfn.IFS(F33="Low",1,F33="Medium",2,F33="high",3))</f>
        <v>3</v>
      </c>
      <c r="H33" s="12" t="s">
        <v>7</v>
      </c>
      <c r="I33" s="12" cm="1">
        <f t="array" ref="I33">IF(H33="",0,_xlfn.IFS(H33="Low",1,H33="Medium",2,H33="high",3))</f>
        <v>2</v>
      </c>
      <c r="J33" s="12">
        <f t="shared" si="3"/>
        <v>6</v>
      </c>
      <c r="K33" s="21" t="str" cm="1">
        <f t="array" ref="K33">_xlfn.IFS(J33=0,"Not Rated",J33&gt;3,"Not Acceptable",J33=(AND(J33&gt;0,J33&lt;3))*J33,"Acceptable",J33=3,"Acceptable")</f>
        <v>Not Acceptable</v>
      </c>
      <c r="L33" s="35"/>
      <c r="M33" s="36"/>
      <c r="N33" s="12" cm="1">
        <f t="array" ref="N33">IF(M33="",0,_xlfn.IFS(M33="Low",1,M33="Medium",2,M33="high",3))</f>
        <v>0</v>
      </c>
      <c r="O33" s="36"/>
      <c r="P33" s="12" cm="1">
        <f t="array" ref="P33">IF(O33="",0,_xlfn.IFS(O33="Low",1,O33="Medium",2,O33="high",3))</f>
        <v>0</v>
      </c>
      <c r="Q33" s="18">
        <f t="shared" ref="Q33:Q38" si="4">IF(N33*P33=0,0,N33*P33)</f>
        <v>0</v>
      </c>
      <c r="R33" s="21" t="str" cm="1">
        <f t="array" ref="R33">_xlfn.IFS(L33="","Not Completed",Q33=0,"Not Rated",Q33&gt;3,"Not Acceptable",Q33=(AND(Q33&gt;0,Q33&lt;3))*Q33,"Acceptable",Q33=3,"Acceptable")</f>
        <v>Not Completed</v>
      </c>
    </row>
    <row r="34" spans="2:18" ht="37.35" x14ac:dyDescent="0.2">
      <c r="B34" s="6"/>
      <c r="C34" s="6"/>
      <c r="D34" s="12">
        <v>3.3</v>
      </c>
      <c r="E34" s="14" t="s">
        <v>30</v>
      </c>
      <c r="F34" s="12" t="s">
        <v>8</v>
      </c>
      <c r="G34" s="12" cm="1">
        <f t="array" ref="G34">IF(F34="",0,_xlfn.IFS(F34="Low",1,F34="Medium",2,F34="high",3))</f>
        <v>3</v>
      </c>
      <c r="H34" s="12" t="s">
        <v>7</v>
      </c>
      <c r="I34" s="12" cm="1">
        <f t="array" ref="I34">IF(H34="",0,_xlfn.IFS(H34="Low",1,H34="Medium",2,H34="high",3))</f>
        <v>2</v>
      </c>
      <c r="J34" s="12">
        <f t="shared" si="3"/>
        <v>6</v>
      </c>
      <c r="K34" s="21" t="str" cm="1">
        <f t="array" ref="K34">_xlfn.IFS(J34=0,"Not Rated",J34&gt;3,"Not Acceptable",J34=(AND(J34&gt;0,J34&lt;3))*J34,"Acceptable",J34=3,"Acceptable")</f>
        <v>Not Acceptable</v>
      </c>
      <c r="L34" s="35"/>
      <c r="M34" s="36"/>
      <c r="N34" s="12" cm="1">
        <f t="array" ref="N34">IF(M34="",0,_xlfn.IFS(M34="Low",1,M34="Medium",2,M34="high",3))</f>
        <v>0</v>
      </c>
      <c r="O34" s="36"/>
      <c r="P34" s="12" cm="1">
        <f t="array" ref="P34">IF(O34="",0,_xlfn.IFS(O34="Low",1,O34="Medium",2,O34="high",3))</f>
        <v>0</v>
      </c>
      <c r="Q34" s="18">
        <f t="shared" si="4"/>
        <v>0</v>
      </c>
      <c r="R34" s="21" t="str" cm="1">
        <f t="array" ref="R34">_xlfn.IFS(L34="","Not Completed",Q34=0,"Not Rated",Q34&gt;3,"Not Acceptable",Q34=(AND(Q34&gt;0,Q34&lt;3))*Q34,"Acceptable",Q34=3,"Acceptable")</f>
        <v>Not Completed</v>
      </c>
    </row>
    <row r="35" spans="2:18" ht="49.75" x14ac:dyDescent="0.2">
      <c r="B35" s="6"/>
      <c r="C35" s="6"/>
      <c r="D35" s="12">
        <v>3.4</v>
      </c>
      <c r="E35" s="14" t="s">
        <v>32</v>
      </c>
      <c r="F35" s="12" t="s">
        <v>7</v>
      </c>
      <c r="G35" s="12" cm="1">
        <f t="array" ref="G35">IF(F35="",0,_xlfn.IFS(F35="Low",1,F35="Medium",2,F35="high",3))</f>
        <v>2</v>
      </c>
      <c r="H35" s="12" t="s">
        <v>7</v>
      </c>
      <c r="I35" s="12" cm="1">
        <f t="array" ref="I35">IF(H35="",0,_xlfn.IFS(H35="Low",1,H35="Medium",2,H35="high",3))</f>
        <v>2</v>
      </c>
      <c r="J35" s="12">
        <f t="shared" si="3"/>
        <v>4</v>
      </c>
      <c r="K35" s="21" t="str" cm="1">
        <f t="array" ref="K35">_xlfn.IFS(J35=0,"Not Rated",J35&gt;3,"Not Acceptable",J35=(AND(J35&gt;0,J35&lt;3))*J35,"Acceptable",J35=3,"Acceptable")</f>
        <v>Not Acceptable</v>
      </c>
      <c r="L35" s="35"/>
      <c r="M35" s="36"/>
      <c r="N35" s="12" cm="1">
        <f t="array" ref="N35">IF(M35="",0,_xlfn.IFS(M35="Low",1,M35="Medium",2,M35="high",3))</f>
        <v>0</v>
      </c>
      <c r="O35" s="36"/>
      <c r="P35" s="12" cm="1">
        <f t="array" ref="P35">IF(O35="",0,_xlfn.IFS(O35="Low",1,O35="Medium",2,O35="high",3))</f>
        <v>0</v>
      </c>
      <c r="Q35" s="18">
        <f t="shared" si="4"/>
        <v>0</v>
      </c>
      <c r="R35" s="21" t="str" cm="1">
        <f t="array" ref="R35">_xlfn.IFS(L35="","Not Completed",Q35=0,"Not Rated",Q35&gt;3,"Not Acceptable",Q35=(AND(Q35&gt;0,Q35&lt;3))*Q35,"Acceptable",Q35=3,"Acceptable")</f>
        <v>Not Completed</v>
      </c>
    </row>
    <row r="36" spans="2:18" ht="37.35" x14ac:dyDescent="0.2">
      <c r="B36" s="6"/>
      <c r="C36" s="6"/>
      <c r="D36" s="12">
        <v>3.5</v>
      </c>
      <c r="E36" s="14" t="s">
        <v>31</v>
      </c>
      <c r="F36" s="12" t="s">
        <v>7</v>
      </c>
      <c r="G36" s="12" cm="1">
        <f t="array" ref="G36">IF(F36="",0,_xlfn.IFS(F36="Low",1,F36="Medium",2,F36="high",3))</f>
        <v>2</v>
      </c>
      <c r="H36" s="12" t="s">
        <v>7</v>
      </c>
      <c r="I36" s="12" cm="1">
        <f t="array" ref="I36">IF(H36="",0,_xlfn.IFS(H36="Low",1,H36="Medium",2,H36="high",3))</f>
        <v>2</v>
      </c>
      <c r="J36" s="12">
        <f t="shared" si="3"/>
        <v>4</v>
      </c>
      <c r="K36" s="21" t="str" cm="1">
        <f t="array" ref="K36">_xlfn.IFS(J36=0,"Not Rated",J36&gt;3,"Not Acceptable",J36=(AND(J36&gt;0,J36&lt;3))*J36,"Acceptable",J36=3,"Acceptable")</f>
        <v>Not Acceptable</v>
      </c>
      <c r="L36" s="35"/>
      <c r="M36" s="36"/>
      <c r="N36" s="12" cm="1">
        <f t="array" ref="N36">IF(M36="",0,_xlfn.IFS(M36="Low",1,M36="Medium",2,M36="high",3))</f>
        <v>0</v>
      </c>
      <c r="O36" s="36"/>
      <c r="P36" s="12" cm="1">
        <f t="array" ref="P36">IF(O36="",0,_xlfn.IFS(O36="Low",1,O36="Medium",2,O36="high",3))</f>
        <v>0</v>
      </c>
      <c r="Q36" s="18">
        <f t="shared" si="4"/>
        <v>0</v>
      </c>
      <c r="R36" s="21" t="str" cm="1">
        <f t="array" ref="R36">_xlfn.IFS(L36="","Not Completed",Q36=0,"Not Rated",Q36&gt;3,"Not Acceptable",Q36=(AND(Q36&gt;0,Q36&lt;3))*Q36,"Acceptable",Q36=3,"Acceptable")</f>
        <v>Not Completed</v>
      </c>
    </row>
    <row r="37" spans="2:18" ht="24.9" x14ac:dyDescent="0.2">
      <c r="B37" s="6"/>
      <c r="C37" s="6"/>
      <c r="D37" s="12">
        <v>3.6</v>
      </c>
      <c r="E37" s="14" t="s">
        <v>66</v>
      </c>
      <c r="F37" s="12" t="s">
        <v>7</v>
      </c>
      <c r="G37" s="12" cm="1">
        <f t="array" ref="G37">IF(F37="",0,_xlfn.IFS(F37="Low",1,F37="Medium",2,F37="high",3))</f>
        <v>2</v>
      </c>
      <c r="H37" s="12" t="s">
        <v>7</v>
      </c>
      <c r="I37" s="12" cm="1">
        <f t="array" ref="I37">IF(H37="",0,_xlfn.IFS(H37="Low",1,H37="Medium",2,H37="high",3))</f>
        <v>2</v>
      </c>
      <c r="J37" s="12">
        <f t="shared" si="3"/>
        <v>4</v>
      </c>
      <c r="K37" s="21" t="str" cm="1">
        <f t="array" ref="K37">_xlfn.IFS(J37=0,"Not Rated",J37&gt;3,"Not Acceptable",J37=(AND(J37&gt;0,J37&lt;3))*J37,"Acceptable",J37=3,"Acceptable")</f>
        <v>Not Acceptable</v>
      </c>
      <c r="L37" s="35"/>
      <c r="M37" s="36"/>
      <c r="N37" s="12" cm="1">
        <f t="array" ref="N37">IF(M37="",0,_xlfn.IFS(M37="Low",1,M37="Medium",2,M37="high",3))</f>
        <v>0</v>
      </c>
      <c r="O37" s="36"/>
      <c r="P37" s="12" cm="1">
        <f t="array" ref="P37">IF(O37="",0,_xlfn.IFS(O37="Low",1,O37="Medium",2,O37="high",3))</f>
        <v>0</v>
      </c>
      <c r="Q37" s="18">
        <f t="shared" si="4"/>
        <v>0</v>
      </c>
      <c r="R37" s="21" t="str" cm="1">
        <f t="array" ref="R37">_xlfn.IFS(L37="","Not Completed",Q37=0,"Not Rated",Q37&gt;3,"Not Acceptable",Q37=(AND(Q37&gt;0,Q37&lt;3))*Q37,"Acceptable",Q37=3,"Acceptable")</f>
        <v>Not Completed</v>
      </c>
    </row>
    <row r="38" spans="2:18" ht="24.9" x14ac:dyDescent="0.2">
      <c r="B38" s="6"/>
      <c r="C38" s="6"/>
      <c r="D38" s="12">
        <v>3.7</v>
      </c>
      <c r="E38" s="14" t="s">
        <v>64</v>
      </c>
      <c r="F38" s="12" t="s">
        <v>8</v>
      </c>
      <c r="G38" s="12" cm="1">
        <f t="array" ref="G38">IF(F38="",0,_xlfn.IFS(F38="Low",1,F38="Medium",2,F38="high",3))</f>
        <v>3</v>
      </c>
      <c r="H38" s="12" t="s">
        <v>8</v>
      </c>
      <c r="I38" s="12" cm="1">
        <f t="array" ref="I38">IF(H38="",0,_xlfn.IFS(H38="Low",1,H38="Medium",2,H38="high",3))</f>
        <v>3</v>
      </c>
      <c r="J38" s="12">
        <f t="shared" si="3"/>
        <v>9</v>
      </c>
      <c r="K38" s="21" t="str" cm="1">
        <f t="array" ref="K38">_xlfn.IFS(J38=0,"Not Rated",J38&gt;3,"Not Acceptable",J38=(AND(J38&gt;0,J38&lt;3))*J38,"Acceptable",J38=3,"Acceptable")</f>
        <v>Not Acceptable</v>
      </c>
      <c r="L38" s="35"/>
      <c r="M38" s="36"/>
      <c r="N38" s="12" cm="1">
        <f t="array" ref="N38">IF(M38="",0,_xlfn.IFS(M38="Low",1,M38="Medium",2,M38="high",3))</f>
        <v>0</v>
      </c>
      <c r="O38" s="36"/>
      <c r="P38" s="12" cm="1">
        <f t="array" ref="P38">IF(O38="",0,_xlfn.IFS(O38="Low",1,O38="Medium",2,O38="high",3))</f>
        <v>0</v>
      </c>
      <c r="Q38" s="18">
        <f t="shared" si="4"/>
        <v>0</v>
      </c>
      <c r="R38" s="21" t="str" cm="1">
        <f t="array" ref="R38">_xlfn.IFS(L38="","Not Completed",Q38=0,"Not Rated",Q38&gt;3,"Not Acceptable",Q38=(AND(Q38&gt;0,Q38&lt;3))*Q38,"Acceptable",Q38=3,"Acceptable")</f>
        <v>Not Completed</v>
      </c>
    </row>
    <row r="39" spans="2:18" s="39" customFormat="1" x14ac:dyDescent="0.2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5"/>
      <c r="M39" s="37"/>
      <c r="N39" s="37"/>
      <c r="O39" s="37"/>
      <c r="P39" s="37"/>
      <c r="Q39" s="37"/>
      <c r="R39" s="37"/>
    </row>
    <row r="40" spans="2:18" s="39" customFormat="1" x14ac:dyDescent="0.2"/>
    <row r="41" spans="2:18" s="39" customFormat="1" x14ac:dyDescent="0.2"/>
    <row r="42" spans="2:18" s="39" customFormat="1" x14ac:dyDescent="0.2"/>
    <row r="43" spans="2:18" s="39" customFormat="1" x14ac:dyDescent="0.2"/>
    <row r="44" spans="2:18" s="39" customFormat="1" x14ac:dyDescent="0.2"/>
    <row r="45" spans="2:18" s="39" customFormat="1" x14ac:dyDescent="0.2"/>
    <row r="46" spans="2:18" s="39" customFormat="1" x14ac:dyDescent="0.2"/>
    <row r="47" spans="2:18" s="39" customFormat="1" x14ac:dyDescent="0.2"/>
    <row r="48" spans="2:18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  <row r="60" s="39" customFormat="1" x14ac:dyDescent="0.2"/>
    <row r="61" s="39" customFormat="1" x14ac:dyDescent="0.2"/>
    <row r="62" s="39" customFormat="1" x14ac:dyDescent="0.2"/>
    <row r="63" s="39" customFormat="1" x14ac:dyDescent="0.2"/>
    <row r="64" s="39" customFormat="1" x14ac:dyDescent="0.2"/>
    <row r="65" s="39" customFormat="1" x14ac:dyDescent="0.2"/>
    <row r="66" s="39" customFormat="1" x14ac:dyDescent="0.2"/>
    <row r="67" s="39" customFormat="1" x14ac:dyDescent="0.2"/>
    <row r="68" s="39" customFormat="1" x14ac:dyDescent="0.2"/>
    <row r="69" s="39" customFormat="1" x14ac:dyDescent="0.2"/>
    <row r="70" s="39" customFormat="1" x14ac:dyDescent="0.2"/>
    <row r="71" s="39" customFormat="1" x14ac:dyDescent="0.2"/>
    <row r="72" s="39" customFormat="1" x14ac:dyDescent="0.2"/>
    <row r="73" s="39" customFormat="1" x14ac:dyDescent="0.2"/>
    <row r="74" s="39" customFormat="1" x14ac:dyDescent="0.2"/>
    <row r="75" s="39" customFormat="1" x14ac:dyDescent="0.2"/>
    <row r="76" s="39" customFormat="1" x14ac:dyDescent="0.2"/>
    <row r="77" s="39" customFormat="1" x14ac:dyDescent="0.2"/>
    <row r="78" s="39" customFormat="1" x14ac:dyDescent="0.2"/>
    <row r="79" s="39" customFormat="1" x14ac:dyDescent="0.2"/>
    <row r="80" s="39" customFormat="1" x14ac:dyDescent="0.2"/>
    <row r="81" s="39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</sheetData>
  <sheetProtection algorithmName="SHA-512" hashValue="e7NK9PBHi1qOr3olENRlNMdCMNRIPXb8HFZHGytEIXKDqzNPn5EsfLPtOIREswBP/sJ8aoDbqkohAvYaYQ+PrA==" saltValue="eLWhN7GdZlWyv5kAh4UK1A==" spinCount="100000" sheet="1" objects="1" scenarios="1" insertColumns="0" insertRows="0"/>
  <mergeCells count="8">
    <mergeCell ref="B14:B17"/>
    <mergeCell ref="C14:C17"/>
    <mergeCell ref="M14:M17"/>
    <mergeCell ref="K13:L13"/>
    <mergeCell ref="K14:L14"/>
    <mergeCell ref="K15:L15"/>
    <mergeCell ref="K16:L16"/>
    <mergeCell ref="K17:L17"/>
  </mergeCells>
  <conditionalFormatting sqref="F21:F28">
    <cfRule type="cellIs" dxfId="65" priority="115" operator="equal">
      <formula>"High"</formula>
    </cfRule>
    <cfRule type="cellIs" dxfId="64" priority="116" operator="equal">
      <formula>"Medium"</formula>
    </cfRule>
    <cfRule type="cellIs" dxfId="63" priority="117" operator="equal">
      <formula>"Low"</formula>
    </cfRule>
  </conditionalFormatting>
  <conditionalFormatting sqref="H21:H28">
    <cfRule type="cellIs" dxfId="62" priority="112" operator="equal">
      <formula>"High"</formula>
    </cfRule>
    <cfRule type="cellIs" dxfId="61" priority="113" operator="equal">
      <formula>"Medium"</formula>
    </cfRule>
    <cfRule type="cellIs" dxfId="60" priority="114" operator="equal">
      <formula>"Low"</formula>
    </cfRule>
  </conditionalFormatting>
  <conditionalFormatting sqref="K21:K30">
    <cfRule type="cellIs" dxfId="59" priority="109" operator="equal">
      <formula>"Not Acceptable"</formula>
    </cfRule>
    <cfRule type="cellIs" dxfId="58" priority="111" operator="equal">
      <formula>"Acceptable"</formula>
    </cfRule>
  </conditionalFormatting>
  <conditionalFormatting sqref="M21:M28">
    <cfRule type="cellIs" dxfId="57" priority="103" operator="equal">
      <formula>"High"</formula>
    </cfRule>
    <cfRule type="cellIs" dxfId="56" priority="104" operator="equal">
      <formula>"Medium"</formula>
    </cfRule>
    <cfRule type="cellIs" dxfId="55" priority="105" operator="equal">
      <formula>"Low"</formula>
    </cfRule>
  </conditionalFormatting>
  <conditionalFormatting sqref="O21:O28">
    <cfRule type="cellIs" dxfId="54" priority="100" operator="equal">
      <formula>"High"</formula>
    </cfRule>
    <cfRule type="cellIs" dxfId="53" priority="101" operator="equal">
      <formula>"Medium"</formula>
    </cfRule>
    <cfRule type="cellIs" dxfId="52" priority="102" operator="equal">
      <formula>"Low"</formula>
    </cfRule>
  </conditionalFormatting>
  <conditionalFormatting sqref="F32:F38">
    <cfRule type="cellIs" dxfId="51" priority="97" operator="equal">
      <formula>"High"</formula>
    </cfRule>
    <cfRule type="cellIs" dxfId="50" priority="98" operator="equal">
      <formula>"Medium"</formula>
    </cfRule>
    <cfRule type="cellIs" dxfId="49" priority="99" operator="equal">
      <formula>"Low"</formula>
    </cfRule>
  </conditionalFormatting>
  <conditionalFormatting sqref="H32:H38">
    <cfRule type="cellIs" dxfId="48" priority="94" operator="equal">
      <formula>"High"</formula>
    </cfRule>
    <cfRule type="cellIs" dxfId="47" priority="95" operator="equal">
      <formula>"Medium"</formula>
    </cfRule>
    <cfRule type="cellIs" dxfId="46" priority="96" operator="equal">
      <formula>"Low"</formula>
    </cfRule>
  </conditionalFormatting>
  <conditionalFormatting sqref="M32:M38">
    <cfRule type="cellIs" dxfId="45" priority="85" operator="equal">
      <formula>"High"</formula>
    </cfRule>
    <cfRule type="cellIs" dxfId="44" priority="86" operator="equal">
      <formula>"Medium"</formula>
    </cfRule>
    <cfRule type="cellIs" dxfId="43" priority="87" operator="equal">
      <formula>"Low"</formula>
    </cfRule>
  </conditionalFormatting>
  <conditionalFormatting sqref="O32:O38">
    <cfRule type="cellIs" dxfId="42" priority="82" operator="equal">
      <formula>"High"</formula>
    </cfRule>
    <cfRule type="cellIs" dxfId="41" priority="83" operator="equal">
      <formula>"Medium"</formula>
    </cfRule>
    <cfRule type="cellIs" dxfId="40" priority="84" operator="equal">
      <formula>"Low"</formula>
    </cfRule>
  </conditionalFormatting>
  <conditionalFormatting sqref="F29:F30">
    <cfRule type="cellIs" dxfId="39" priority="73" operator="equal">
      <formula>"High"</formula>
    </cfRule>
    <cfRule type="cellIs" dxfId="38" priority="74" operator="equal">
      <formula>"Medium"</formula>
    </cfRule>
    <cfRule type="cellIs" dxfId="37" priority="75" operator="equal">
      <formula>"Low"</formula>
    </cfRule>
  </conditionalFormatting>
  <conditionalFormatting sqref="H29:H30">
    <cfRule type="cellIs" dxfId="36" priority="70" operator="equal">
      <formula>"High"</formula>
    </cfRule>
    <cfRule type="cellIs" dxfId="35" priority="71" operator="equal">
      <formula>"Medium"</formula>
    </cfRule>
    <cfRule type="cellIs" dxfId="34" priority="72" operator="equal">
      <formula>"Low"</formula>
    </cfRule>
  </conditionalFormatting>
  <conditionalFormatting sqref="M29">
    <cfRule type="cellIs" dxfId="33" priority="61" operator="equal">
      <formula>"High"</formula>
    </cfRule>
    <cfRule type="cellIs" dxfId="32" priority="62" operator="equal">
      <formula>"Medium"</formula>
    </cfRule>
    <cfRule type="cellIs" dxfId="31" priority="63" operator="equal">
      <formula>"Low"</formula>
    </cfRule>
  </conditionalFormatting>
  <conditionalFormatting sqref="O29">
    <cfRule type="cellIs" dxfId="30" priority="58" operator="equal">
      <formula>"High"</formula>
    </cfRule>
    <cfRule type="cellIs" dxfId="29" priority="59" operator="equal">
      <formula>"Medium"</formula>
    </cfRule>
    <cfRule type="cellIs" dxfId="28" priority="60" operator="equal">
      <formula>"Low"</formula>
    </cfRule>
  </conditionalFormatting>
  <conditionalFormatting sqref="M30">
    <cfRule type="cellIs" dxfId="27" priority="52" operator="equal">
      <formula>"High"</formula>
    </cfRule>
    <cfRule type="cellIs" dxfId="26" priority="53" operator="equal">
      <formula>"Medium"</formula>
    </cfRule>
    <cfRule type="cellIs" dxfId="25" priority="54" operator="equal">
      <formula>"Low"</formula>
    </cfRule>
  </conditionalFormatting>
  <conditionalFormatting sqref="O30">
    <cfRule type="cellIs" dxfId="24" priority="49" operator="equal">
      <formula>"High"</formula>
    </cfRule>
    <cfRule type="cellIs" dxfId="23" priority="50" operator="equal">
      <formula>"Medium"</formula>
    </cfRule>
    <cfRule type="cellIs" dxfId="22" priority="51" operator="equal">
      <formula>"Low"</formula>
    </cfRule>
  </conditionalFormatting>
  <conditionalFormatting sqref="F14">
    <cfRule type="cellIs" dxfId="21" priority="47" operator="equal">
      <formula>"False"</formula>
    </cfRule>
    <cfRule type="cellIs" dxfId="20" priority="48" operator="equal">
      <formula>"True"</formula>
    </cfRule>
  </conditionalFormatting>
  <conditionalFormatting sqref="F15:F17">
    <cfRule type="cellIs" dxfId="19" priority="45" operator="equal">
      <formula>"False"</formula>
    </cfRule>
    <cfRule type="cellIs" dxfId="18" priority="46" operator="equal">
      <formula>"True"</formula>
    </cfRule>
  </conditionalFormatting>
  <conditionalFormatting sqref="K14">
    <cfRule type="cellIs" dxfId="17" priority="40" operator="equal">
      <formula>"Not Eligible"</formula>
    </cfRule>
    <cfRule type="cellIs" dxfId="16" priority="41" operator="equal">
      <formula>"Eligible"</formula>
    </cfRule>
  </conditionalFormatting>
  <conditionalFormatting sqref="H14">
    <cfRule type="cellIs" dxfId="15" priority="38" operator="equal">
      <formula>"Not Eligible"</formula>
    </cfRule>
    <cfRule type="cellIs" dxfId="14" priority="39" operator="equal">
      <formula>"Eligible"</formula>
    </cfRule>
  </conditionalFormatting>
  <conditionalFormatting sqref="H15:H17">
    <cfRule type="cellIs" dxfId="13" priority="36" operator="equal">
      <formula>"Not Eligible"</formula>
    </cfRule>
    <cfRule type="cellIs" dxfId="12" priority="37" operator="equal">
      <formula>"Eligible"</formula>
    </cfRule>
  </conditionalFormatting>
  <conditionalFormatting sqref="M14">
    <cfRule type="cellIs" dxfId="11" priority="24" operator="equal">
      <formula>"Not Eligible"</formula>
    </cfRule>
    <cfRule type="cellIs" dxfId="10" priority="25" operator="equal">
      <formula>"Eligible"</formula>
    </cfRule>
  </conditionalFormatting>
  <conditionalFormatting sqref="K15:K17">
    <cfRule type="cellIs" dxfId="9" priority="11" operator="equal">
      <formula>"Not Eligible"</formula>
    </cfRule>
    <cfRule type="cellIs" dxfId="8" priority="12" operator="equal">
      <formula>"Eligible"</formula>
    </cfRule>
  </conditionalFormatting>
  <conditionalFormatting sqref="R21:R30">
    <cfRule type="cellIs" dxfId="7" priority="3" operator="equal">
      <formula>"Not Acceptable"</formula>
    </cfRule>
    <cfRule type="cellIs" dxfId="6" priority="4" operator="equal">
      <formula>"Acceptable"</formula>
    </cfRule>
  </conditionalFormatting>
  <conditionalFormatting sqref="R32:R38">
    <cfRule type="cellIs" dxfId="5" priority="1" operator="equal">
      <formula>"Not Acceptable"</formula>
    </cfRule>
    <cfRule type="cellIs" dxfId="4" priority="2" operator="equal">
      <formula>"Acceptable"</formula>
    </cfRule>
  </conditionalFormatting>
  <conditionalFormatting sqref="K32:K38">
    <cfRule type="cellIs" dxfId="3" priority="5" operator="equal">
      <formula>"Not Acceptable"</formula>
    </cfRule>
    <cfRule type="cellIs" dxfId="2" priority="6" operator="equal">
      <formula>"Acceptable"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operator="equal" id="{89DB7B99-E37E-4390-A2D2-9BECDFBAB5B4}">
            <xm:f>Data!$C$33</xm:f>
            <x14:dxf>
              <fill>
                <patternFill>
                  <bgColor rgb="FFFF0000"/>
                </patternFill>
              </fill>
            </x14:dxf>
          </x14:cfRule>
          <x14:cfRule type="cellIs" priority="126" operator="equal" id="{98972516-7A41-4981-9CB3-A7C9E1666C75}">
            <xm:f>Data!$C$32</xm:f>
            <x14:dxf>
              <fill>
                <patternFill>
                  <bgColor rgb="FF92D050"/>
                </patternFill>
              </fill>
            </x14:dxf>
          </x14:cfRule>
          <xm:sqref>E18 E9:E12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84049C-F310-4542-9B36-E8DFB4D2F459}">
          <x14:formula1>
            <xm:f>Data!$B$3:$B$5</xm:f>
          </x14:formula1>
          <xm:sqref>F21:F30 O32:O38 H21:H30 H32:H38 F32:F38 M32:M38 M21:M30 O21:O30</xm:sqref>
        </x14:dataValidation>
        <x14:dataValidation type="list" allowBlank="1" showInputMessage="1" showErrorMessage="1" prompt="Select applicable answer from the drop-down list" xr:uid="{81F64CE2-08C0-4ED4-946B-8EC8889D2A3C}">
          <x14:formula1>
            <xm:f>Data!$B$12:$B$14</xm:f>
          </x14:formula1>
          <xm:sqref>F14:F17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DA69-09E3-46D6-AB32-721DDA722FAC}">
  <dimension ref="B2:B13"/>
  <sheetViews>
    <sheetView workbookViewId="0">
      <selection activeCell="B7" sqref="B7"/>
    </sheetView>
  </sheetViews>
  <sheetFormatPr defaultRowHeight="12.45" x14ac:dyDescent="0.2"/>
  <sheetData>
    <row r="2" spans="2:2" ht="17.7" x14ac:dyDescent="0.3">
      <c r="B2" s="3" t="s">
        <v>78</v>
      </c>
    </row>
    <row r="3" spans="2:2" ht="13.1" x14ac:dyDescent="0.25">
      <c r="B3" s="27" t="s">
        <v>116</v>
      </c>
    </row>
    <row r="5" spans="2:2" x14ac:dyDescent="0.2">
      <c r="B5" t="s">
        <v>117</v>
      </c>
    </row>
    <row r="7" spans="2:2" x14ac:dyDescent="0.2">
      <c r="B7" t="s">
        <v>124</v>
      </c>
    </row>
    <row r="8" spans="2:2" x14ac:dyDescent="0.2">
      <c r="B8" t="s">
        <v>118</v>
      </c>
    </row>
    <row r="9" spans="2:2" x14ac:dyDescent="0.2">
      <c r="B9" t="s">
        <v>119</v>
      </c>
    </row>
    <row r="10" spans="2:2" x14ac:dyDescent="0.2">
      <c r="B10" t="s">
        <v>120</v>
      </c>
    </row>
    <row r="11" spans="2:2" x14ac:dyDescent="0.2">
      <c r="B11" t="s">
        <v>121</v>
      </c>
    </row>
    <row r="12" spans="2:2" x14ac:dyDescent="0.2">
      <c r="B12" s="28" t="s">
        <v>122</v>
      </c>
    </row>
    <row r="13" spans="2:2" x14ac:dyDescent="0.2">
      <c r="B13" s="28" t="s">
        <v>123</v>
      </c>
    </row>
  </sheetData>
  <sheetProtection algorithmName="SHA-512" hashValue="RixMkLq75brYMA6FE5diQ+5FiJqGPSKd19K2kLRG7HQvE2l4Q55Qt1yAXTTMTsSR8ugUZ62JQntcbSAXacdGzA==" saltValue="WlBBz0rICnmhqk2hN8rK1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932A-482B-4C78-83A7-D2F55F5D5803}">
  <dimension ref="B2:J43"/>
  <sheetViews>
    <sheetView topLeftCell="A7" workbookViewId="0">
      <selection activeCell="B17" sqref="B17"/>
    </sheetView>
  </sheetViews>
  <sheetFormatPr defaultRowHeight="12.45" x14ac:dyDescent="0.2"/>
  <cols>
    <col min="2" max="2" width="16.25" bestFit="1" customWidth="1"/>
    <col min="3" max="3" width="13.25" bestFit="1" customWidth="1"/>
  </cols>
  <sheetData>
    <row r="2" spans="2:3" x14ac:dyDescent="0.2">
      <c r="B2" s="1" t="s">
        <v>34</v>
      </c>
      <c r="C2" s="1">
        <v>0.1</v>
      </c>
    </row>
    <row r="3" spans="2:3" x14ac:dyDescent="0.2">
      <c r="B3" s="1" t="s">
        <v>6</v>
      </c>
      <c r="C3" s="1">
        <v>1</v>
      </c>
    </row>
    <row r="4" spans="2:3" x14ac:dyDescent="0.2">
      <c r="B4" s="1" t="s">
        <v>7</v>
      </c>
      <c r="C4" s="1">
        <v>2</v>
      </c>
    </row>
    <row r="5" spans="2:3" x14ac:dyDescent="0.2">
      <c r="B5" s="1" t="s">
        <v>8</v>
      </c>
      <c r="C5" s="1">
        <v>3</v>
      </c>
    </row>
    <row r="8" spans="2:3" x14ac:dyDescent="0.2">
      <c r="B8" s="1" t="s">
        <v>94</v>
      </c>
    </row>
    <row r="9" spans="2:3" x14ac:dyDescent="0.2">
      <c r="B9" s="1" t="s">
        <v>40</v>
      </c>
    </row>
    <row r="10" spans="2:3" x14ac:dyDescent="0.2">
      <c r="B10" s="1" t="s">
        <v>39</v>
      </c>
    </row>
    <row r="12" spans="2:3" x14ac:dyDescent="0.2">
      <c r="B12" s="1" t="s">
        <v>73</v>
      </c>
    </row>
    <row r="13" spans="2:3" x14ac:dyDescent="0.2">
      <c r="B13" s="22" t="s">
        <v>96</v>
      </c>
    </row>
    <row r="14" spans="2:3" x14ac:dyDescent="0.2">
      <c r="B14" s="22" t="s">
        <v>97</v>
      </c>
    </row>
    <row r="17" spans="2:10" x14ac:dyDescent="0.2">
      <c r="B17" s="1" t="s">
        <v>53</v>
      </c>
    </row>
    <row r="18" spans="2:10" x14ac:dyDescent="0.2">
      <c r="B18" s="1" t="s">
        <v>51</v>
      </c>
    </row>
    <row r="19" spans="2:10" x14ac:dyDescent="0.2">
      <c r="B19" s="1" t="s">
        <v>52</v>
      </c>
    </row>
    <row r="21" spans="2:10" x14ac:dyDescent="0.2">
      <c r="B21" s="1" t="s">
        <v>101</v>
      </c>
    </row>
    <row r="22" spans="2:10" x14ac:dyDescent="0.2">
      <c r="B22" s="1">
        <f>COUNTIF('Audit Capability Assessment'!H14:H17,"Eligible")</f>
        <v>0</v>
      </c>
      <c r="C22" s="1" t="s">
        <v>100</v>
      </c>
    </row>
    <row r="23" spans="2:10" x14ac:dyDescent="0.2">
      <c r="B23" s="1"/>
      <c r="C23" s="1"/>
    </row>
    <row r="24" spans="2:10" x14ac:dyDescent="0.2">
      <c r="B24" s="1"/>
      <c r="C24" s="1"/>
    </row>
    <row r="25" spans="2:10" x14ac:dyDescent="0.2">
      <c r="B25" s="1" t="s">
        <v>69</v>
      </c>
    </row>
    <row r="26" spans="2:10" x14ac:dyDescent="0.2">
      <c r="B26" s="1">
        <f>IF(COUNTIF('Audit Capability Assessment'!K21:K38,"Acceptable")&gt;0,COUNTIF('Audit Capability Assessment'!K21:K38,"Acceptable"),0.1)</f>
        <v>0.1</v>
      </c>
      <c r="C26" s="1" t="s">
        <v>91</v>
      </c>
      <c r="H26" s="1"/>
      <c r="I26" s="1"/>
      <c r="J26" s="1"/>
    </row>
    <row r="27" spans="2:10" x14ac:dyDescent="0.2">
      <c r="B27" s="1">
        <f>COUNTIF('Audit Capability Assessment'!K21:K38,"Not Acceptable")</f>
        <v>17</v>
      </c>
      <c r="C27" s="1" t="s">
        <v>105</v>
      </c>
      <c r="H27" s="1"/>
      <c r="I27" s="1"/>
      <c r="J27" s="1"/>
    </row>
    <row r="28" spans="2:10" x14ac:dyDescent="0.2">
      <c r="B28" s="1" t="s">
        <v>106</v>
      </c>
      <c r="C28" s="1" t="str" cm="1">
        <f t="array" ref="C28">_xlfn.IFS(B27&gt;0,"Not Acceptable",B26=0,"Not Acceptable",B26&gt;0.1,"Acceptable",B26=0.1,"Not Rated")</f>
        <v>Not Acceptable</v>
      </c>
      <c r="H28" s="1"/>
    </row>
    <row r="31" spans="2:10" x14ac:dyDescent="0.2">
      <c r="B31" s="1" t="s">
        <v>71</v>
      </c>
    </row>
    <row r="32" spans="2:10" x14ac:dyDescent="0.2">
      <c r="B32" s="1">
        <f>IF(COUNTIF('Audit Capability Assessment'!R21:R38,"Acceptable")&gt;0,COUNTIF('Audit Capability Assessment'!R21:R38,"Acceptable"),0.1)</f>
        <v>0.1</v>
      </c>
      <c r="C32" s="1" t="s">
        <v>91</v>
      </c>
    </row>
    <row r="33" spans="2:3" x14ac:dyDescent="0.2">
      <c r="B33" s="1">
        <f>COUNTIF('Audit Capability Assessment'!R21:R38,"Not Acceptable")</f>
        <v>0</v>
      </c>
      <c r="C33" s="1" t="s">
        <v>105</v>
      </c>
    </row>
    <row r="34" spans="2:3" x14ac:dyDescent="0.2">
      <c r="B34" s="1" t="s">
        <v>106</v>
      </c>
      <c r="C34" s="1" t="str" cm="1">
        <f t="array" ref="C34">_xlfn.IFS(B33&gt;0,"Not Acceptable",B32=0,"Not Acceptable",B32&gt;0.1,"Acceptable",B32=0.1,"Not Rated")</f>
        <v>Not Rated</v>
      </c>
    </row>
    <row r="37" spans="2:3" x14ac:dyDescent="0.2">
      <c r="B37" s="1" t="s">
        <v>73</v>
      </c>
    </row>
    <row r="38" spans="2:3" x14ac:dyDescent="0.2">
      <c r="B38" s="1" t="s">
        <v>74</v>
      </c>
    </row>
    <row r="39" spans="2:3" x14ac:dyDescent="0.2">
      <c r="B39" s="1" t="s">
        <v>75</v>
      </c>
    </row>
    <row r="41" spans="2:3" x14ac:dyDescent="0.2">
      <c r="B41" s="1" t="s">
        <v>93</v>
      </c>
    </row>
    <row r="42" spans="2:3" x14ac:dyDescent="0.2">
      <c r="B42" s="1" t="s">
        <v>91</v>
      </c>
    </row>
    <row r="43" spans="2:3" x14ac:dyDescent="0.2">
      <c r="B4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Remote Audit Data Collection</vt:lpstr>
      <vt:lpstr>Audit Capability Assessment</vt:lpstr>
      <vt:lpstr>Information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Folland</dc:creator>
  <cp:lastModifiedBy>Ian Folland</cp:lastModifiedBy>
  <dcterms:created xsi:type="dcterms:W3CDTF">2020-09-01T12:01:12Z</dcterms:created>
  <dcterms:modified xsi:type="dcterms:W3CDTF">2021-01-12T10:04:35Z</dcterms:modified>
</cp:coreProperties>
</file>